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4520" windowHeight="13380"/>
  </bookViews>
  <sheets>
    <sheet name="Kvalifikace M" sheetId="1" r:id="rId1"/>
    <sheet name="Kvalifikace Ž" sheetId="3" r:id="rId2"/>
    <sheet name="Finále M" sheetId="5" r:id="rId3"/>
    <sheet name="Finále Ž" sheetId="4" r:id="rId4"/>
  </sheets>
  <definedNames>
    <definedName name="_xlnm.Print_Area" localSheetId="2">'Finále M'!$A$2:$BI$16</definedName>
    <definedName name="_xlnm.Print_Area" localSheetId="3">'Finále Ž'!$A$2:$CM$16</definedName>
    <definedName name="_xlnm.Print_Area" localSheetId="0">'Kvalifikace M'!$A$2:$AR$25</definedName>
    <definedName name="_xlnm.Print_Area" localSheetId="1">'Kvalifikace Ž'!$A$2:$BB$11</definedName>
  </definedNames>
  <calcPr calcId="125725"/>
</workbook>
</file>

<file path=xl/calcChain.xml><?xml version="1.0" encoding="utf-8"?>
<calcChain xmlns="http://schemas.openxmlformats.org/spreadsheetml/2006/main">
  <c r="BQ7" i="5"/>
  <c r="BQ8"/>
  <c r="BQ12"/>
  <c r="BB8" i="4"/>
  <c r="BH8"/>
  <c r="BN8"/>
  <c r="BT8"/>
  <c r="BB9"/>
  <c r="BH9"/>
  <c r="BN9"/>
  <c r="BT9"/>
  <c r="BB10"/>
  <c r="BH10"/>
  <c r="BN10"/>
  <c r="BT10"/>
  <c r="BB11"/>
  <c r="BH11"/>
  <c r="BN11"/>
  <c r="BT11"/>
  <c r="BB12"/>
  <c r="BH12"/>
  <c r="BN12"/>
  <c r="BT12"/>
  <c r="L8"/>
  <c r="R8"/>
  <c r="X8"/>
  <c r="AD8"/>
  <c r="AJ8"/>
  <c r="AP8"/>
  <c r="L9"/>
  <c r="R9"/>
  <c r="X9"/>
  <c r="AD9"/>
  <c r="AJ9"/>
  <c r="AP9"/>
  <c r="L10"/>
  <c r="R10"/>
  <c r="X10"/>
  <c r="AD10"/>
  <c r="AJ10"/>
  <c r="AP10"/>
  <c r="L11"/>
  <c r="R11"/>
  <c r="X11"/>
  <c r="AD11"/>
  <c r="AJ11"/>
  <c r="AP11"/>
  <c r="L12"/>
  <c r="R12"/>
  <c r="X12"/>
  <c r="AD12"/>
  <c r="AJ12"/>
  <c r="AP12"/>
  <c r="BZ12"/>
  <c r="BZ11"/>
  <c r="BZ10"/>
  <c r="BZ9"/>
  <c r="BZ8"/>
  <c r="BZ7"/>
  <c r="BT7"/>
  <c r="BN7"/>
  <c r="BH7"/>
  <c r="BB7"/>
  <c r="B10" i="3"/>
  <c r="B8"/>
  <c r="B11"/>
  <c r="B9"/>
  <c r="C7"/>
  <c r="B7"/>
  <c r="B7" i="1"/>
  <c r="B8"/>
  <c r="B9"/>
  <c r="B10"/>
  <c r="B11"/>
  <c r="B12"/>
  <c r="I10" i="3"/>
  <c r="I8"/>
  <c r="I11"/>
  <c r="I9"/>
  <c r="AP10"/>
  <c r="AM10"/>
  <c r="AJ10"/>
  <c r="AG10"/>
  <c r="AD10"/>
  <c r="AA10"/>
  <c r="X10"/>
  <c r="U10"/>
  <c r="R10"/>
  <c r="O10"/>
  <c r="L10"/>
  <c r="AP8"/>
  <c r="AP11"/>
  <c r="AP9"/>
  <c r="AP7"/>
  <c r="AM9"/>
  <c r="AJ9"/>
  <c r="AG9"/>
  <c r="AD9"/>
  <c r="AA9"/>
  <c r="X9"/>
  <c r="U9"/>
  <c r="R9"/>
  <c r="O9"/>
  <c r="L9"/>
  <c r="AM11"/>
  <c r="AJ11"/>
  <c r="AG11"/>
  <c r="AD11"/>
  <c r="AA11"/>
  <c r="X11"/>
  <c r="U11"/>
  <c r="R11"/>
  <c r="O11"/>
  <c r="L11"/>
  <c r="AM8"/>
  <c r="AJ8"/>
  <c r="AG8"/>
  <c r="AD8"/>
  <c r="AA8"/>
  <c r="X8"/>
  <c r="U8"/>
  <c r="R8"/>
  <c r="O8"/>
  <c r="L8"/>
  <c r="AM7"/>
  <c r="AJ7"/>
  <c r="AG7"/>
  <c r="AD7"/>
  <c r="AA7"/>
  <c r="X7"/>
  <c r="U7"/>
  <c r="R7"/>
  <c r="O7"/>
  <c r="L7"/>
  <c r="I7"/>
  <c r="A7"/>
  <c r="S13"/>
  <c r="AM7" i="1"/>
  <c r="AJ7"/>
  <c r="AG7"/>
  <c r="AD7"/>
  <c r="AA7"/>
  <c r="X7"/>
  <c r="U7"/>
  <c r="R7"/>
  <c r="O7"/>
  <c r="L7"/>
  <c r="I7"/>
  <c r="AM9"/>
  <c r="AM10"/>
  <c r="AM11"/>
  <c r="AM12"/>
  <c r="AM13"/>
  <c r="AM14"/>
  <c r="AM15"/>
  <c r="AM16"/>
  <c r="AM17"/>
  <c r="AM18"/>
  <c r="AM19"/>
  <c r="AM20"/>
  <c r="AM21"/>
  <c r="AM8"/>
  <c r="AJ9"/>
  <c r="AJ10"/>
  <c r="AJ11"/>
  <c r="AJ12"/>
  <c r="AJ13"/>
  <c r="AJ14"/>
  <c r="AJ15"/>
  <c r="AJ16"/>
  <c r="AJ17"/>
  <c r="AJ18"/>
  <c r="AJ19"/>
  <c r="AJ20"/>
  <c r="AJ21"/>
  <c r="AJ8"/>
  <c r="AG9"/>
  <c r="AG10"/>
  <c r="AG11"/>
  <c r="AG12"/>
  <c r="AG13"/>
  <c r="AG14"/>
  <c r="AG15"/>
  <c r="AG16"/>
  <c r="AG17"/>
  <c r="AG18"/>
  <c r="AG19"/>
  <c r="AG20"/>
  <c r="AG21"/>
  <c r="AG8"/>
  <c r="AD9"/>
  <c r="AD10"/>
  <c r="AD11"/>
  <c r="AD12"/>
  <c r="AD13"/>
  <c r="AD14"/>
  <c r="AD15"/>
  <c r="AD16"/>
  <c r="AD17"/>
  <c r="AD18"/>
  <c r="AD19"/>
  <c r="AD20"/>
  <c r="AD21"/>
  <c r="AD8"/>
  <c r="AA9"/>
  <c r="AA10"/>
  <c r="AA11"/>
  <c r="AA12"/>
  <c r="AA13"/>
  <c r="AA14"/>
  <c r="AA15"/>
  <c r="AA16"/>
  <c r="AA17"/>
  <c r="AA18"/>
  <c r="AA19"/>
  <c r="AA20"/>
  <c r="AA21"/>
  <c r="AA8"/>
  <c r="X9"/>
  <c r="X10"/>
  <c r="X11"/>
  <c r="X12"/>
  <c r="X13"/>
  <c r="X14"/>
  <c r="X15"/>
  <c r="X16"/>
  <c r="X17"/>
  <c r="X18"/>
  <c r="X19"/>
  <c r="X20"/>
  <c r="X21"/>
  <c r="X8"/>
  <c r="U9"/>
  <c r="U10"/>
  <c r="U11"/>
  <c r="U12"/>
  <c r="U13"/>
  <c r="U14"/>
  <c r="U15"/>
  <c r="U16"/>
  <c r="U17"/>
  <c r="U18"/>
  <c r="U19"/>
  <c r="U20"/>
  <c r="U21"/>
  <c r="U8"/>
  <c r="R9"/>
  <c r="R10"/>
  <c r="R11"/>
  <c r="R12"/>
  <c r="R13"/>
  <c r="R14"/>
  <c r="R15"/>
  <c r="R16"/>
  <c r="R17"/>
  <c r="R18"/>
  <c r="R19"/>
  <c r="R20"/>
  <c r="R21"/>
  <c r="R8"/>
  <c r="O9"/>
  <c r="O10"/>
  <c r="O11"/>
  <c r="O12"/>
  <c r="O13"/>
  <c r="O14"/>
  <c r="O15"/>
  <c r="O16"/>
  <c r="O17"/>
  <c r="O18"/>
  <c r="O19"/>
  <c r="O20"/>
  <c r="O21"/>
  <c r="O8"/>
  <c r="L9"/>
  <c r="L10"/>
  <c r="L11"/>
  <c r="L12"/>
  <c r="L13"/>
  <c r="L14"/>
  <c r="L15"/>
  <c r="L16"/>
  <c r="L17"/>
  <c r="L18"/>
  <c r="L19"/>
  <c r="L20"/>
  <c r="L21"/>
  <c r="L8"/>
  <c r="I9"/>
  <c r="I10"/>
  <c r="I11"/>
  <c r="I12"/>
  <c r="I13"/>
  <c r="I14"/>
  <c r="I15"/>
  <c r="I16"/>
  <c r="I17"/>
  <c r="I18"/>
  <c r="I19"/>
  <c r="I20"/>
  <c r="I21"/>
  <c r="I8"/>
  <c r="AQ8"/>
  <c r="AQ9"/>
  <c r="AQ10"/>
  <c r="AQ11"/>
  <c r="AQ12"/>
  <c r="Y14" i="5"/>
  <c r="BH12"/>
  <c r="BB12"/>
  <c r="AV12"/>
  <c r="AP12"/>
  <c r="AJ12"/>
  <c r="AD12"/>
  <c r="X12"/>
  <c r="R12"/>
  <c r="L12"/>
  <c r="B12"/>
  <c r="A12"/>
  <c r="BH11"/>
  <c r="BB11"/>
  <c r="AV11"/>
  <c r="AP11"/>
  <c r="AJ11"/>
  <c r="AD11"/>
  <c r="X11"/>
  <c r="R11"/>
  <c r="L11"/>
  <c r="B11"/>
  <c r="BH10"/>
  <c r="BB10"/>
  <c r="AV10"/>
  <c r="AP10"/>
  <c r="AJ10"/>
  <c r="BQ10" s="1"/>
  <c r="AD10"/>
  <c r="X10"/>
  <c r="R10"/>
  <c r="L10"/>
  <c r="B10"/>
  <c r="BH9"/>
  <c r="BB9"/>
  <c r="AV9"/>
  <c r="BQ9" s="1"/>
  <c r="AP9"/>
  <c r="AJ9"/>
  <c r="AD9"/>
  <c r="X9"/>
  <c r="R9"/>
  <c r="L9"/>
  <c r="B9"/>
  <c r="BH8"/>
  <c r="BB8"/>
  <c r="AV8"/>
  <c r="AP8"/>
  <c r="AJ8"/>
  <c r="AD8"/>
  <c r="X8"/>
  <c r="R8"/>
  <c r="L8"/>
  <c r="B8"/>
  <c r="BH7"/>
  <c r="BB7"/>
  <c r="AV7"/>
  <c r="AP7"/>
  <c r="AJ7"/>
  <c r="AD7"/>
  <c r="X7"/>
  <c r="R7"/>
  <c r="L7"/>
  <c r="A7"/>
  <c r="B21" i="1"/>
  <c r="B20"/>
  <c r="B19"/>
  <c r="B18"/>
  <c r="B17"/>
  <c r="B16"/>
  <c r="B15"/>
  <c r="B14"/>
  <c r="B13"/>
  <c r="C7"/>
  <c r="A7"/>
  <c r="Y14" i="4"/>
  <c r="CL11"/>
  <c r="CF11"/>
  <c r="AV11"/>
  <c r="B11"/>
  <c r="CL10"/>
  <c r="CF10"/>
  <c r="AV10"/>
  <c r="B10"/>
  <c r="CL12"/>
  <c r="CF12"/>
  <c r="AV12"/>
  <c r="B12"/>
  <c r="CL8"/>
  <c r="CF8"/>
  <c r="AV8"/>
  <c r="B8"/>
  <c r="CL9"/>
  <c r="CF9"/>
  <c r="AV9"/>
  <c r="B9"/>
  <c r="CL7"/>
  <c r="CF7"/>
  <c r="AV7"/>
  <c r="AP7"/>
  <c r="AJ7"/>
  <c r="AD7"/>
  <c r="X7"/>
  <c r="R7"/>
  <c r="L7"/>
  <c r="S23" i="1"/>
  <c r="BQ11" i="5" l="1"/>
  <c r="BJ12"/>
  <c r="BR12" s="1"/>
  <c r="BJ7"/>
  <c r="BN7" s="1"/>
  <c r="BJ8"/>
  <c r="AY10" i="3"/>
  <c r="AR10"/>
  <c r="AR7"/>
  <c r="AZ7" s="1"/>
  <c r="AY11"/>
  <c r="AY7"/>
  <c r="AR11"/>
  <c r="AY8"/>
  <c r="AY9"/>
  <c r="AR8"/>
  <c r="AR9"/>
  <c r="AZ9" i="1"/>
  <c r="AZ11"/>
  <c r="AZ8"/>
  <c r="AZ12"/>
  <c r="AZ10"/>
  <c r="AS8"/>
  <c r="AS9"/>
  <c r="AS10"/>
  <c r="AS11"/>
  <c r="AS12"/>
  <c r="BJ9" i="5"/>
  <c r="BJ10"/>
  <c r="BJ11"/>
  <c r="CN8" i="4"/>
  <c r="CU7"/>
  <c r="CU10"/>
  <c r="CU9"/>
  <c r="CN12"/>
  <c r="CR12" s="1"/>
  <c r="CU11"/>
  <c r="CN10"/>
  <c r="CN11"/>
  <c r="CN7"/>
  <c r="CN9"/>
  <c r="CU8"/>
  <c r="CU12"/>
  <c r="AQ13" i="1"/>
  <c r="AQ21"/>
  <c r="AQ15"/>
  <c r="AQ18"/>
  <c r="AQ14"/>
  <c r="AQ20"/>
  <c r="AQ7"/>
  <c r="AQ16"/>
  <c r="AQ17"/>
  <c r="AQ19"/>
  <c r="BN12" i="5" l="1"/>
  <c r="BR7"/>
  <c r="AS10" i="3"/>
  <c r="AV7"/>
  <c r="AS9"/>
  <c r="AS8"/>
  <c r="AS7"/>
  <c r="AS11"/>
  <c r="BK11" i="5"/>
  <c r="BL11" s="1"/>
  <c r="BM11" s="1"/>
  <c r="BK9"/>
  <c r="BL9" s="1"/>
  <c r="BM9" s="1"/>
  <c r="BK10"/>
  <c r="BL10" s="1"/>
  <c r="BM10" s="1"/>
  <c r="BK12"/>
  <c r="BL12" s="1"/>
  <c r="BM12" s="1"/>
  <c r="BK7"/>
  <c r="BL7" s="1"/>
  <c r="BM7" s="1"/>
  <c r="BK8"/>
  <c r="BL8" s="1"/>
  <c r="BM8" s="1"/>
  <c r="BN8" s="1"/>
  <c r="AZ19" i="1"/>
  <c r="AS17"/>
  <c r="CV12" i="4"/>
  <c r="CO12"/>
  <c r="CP12" s="1"/>
  <c r="CQ12" s="1"/>
  <c r="CO9"/>
  <c r="CP9" s="1"/>
  <c r="CQ9" s="1"/>
  <c r="CO8"/>
  <c r="CP8" s="1"/>
  <c r="CQ8" s="1"/>
  <c r="CO11"/>
  <c r="CP11" s="1"/>
  <c r="CQ11" s="1"/>
  <c r="CO10"/>
  <c r="CP10" s="1"/>
  <c r="CQ10" s="1"/>
  <c r="CO7"/>
  <c r="AS7" i="1"/>
  <c r="AZ7"/>
  <c r="AS15"/>
  <c r="AS16"/>
  <c r="AZ20"/>
  <c r="AZ21"/>
  <c r="AZ15"/>
  <c r="AS19"/>
  <c r="AZ18"/>
  <c r="AZ14"/>
  <c r="AZ13"/>
  <c r="AZ16"/>
  <c r="AS13"/>
  <c r="AZ17"/>
  <c r="AS20"/>
  <c r="AS14"/>
  <c r="AS18"/>
  <c r="AS21"/>
  <c r="CR9" i="4" l="1"/>
  <c r="CR10"/>
  <c r="CR11"/>
  <c r="CR8"/>
  <c r="BN9" i="5"/>
  <c r="BN11"/>
  <c r="BN10"/>
  <c r="AT10" i="3"/>
  <c r="AT11"/>
  <c r="AT8"/>
  <c r="AT7"/>
  <c r="AU7" s="1"/>
  <c r="AT9"/>
  <c r="AT10" i="1"/>
  <c r="AT12"/>
  <c r="AT9"/>
  <c r="AT8"/>
  <c r="AT11"/>
  <c r="AT13"/>
  <c r="AT21"/>
  <c r="AT15"/>
  <c r="AT18"/>
  <c r="AT14"/>
  <c r="AT7"/>
  <c r="AT16"/>
  <c r="AT20"/>
  <c r="AT19"/>
  <c r="AT17"/>
  <c r="BO8" i="5" l="1"/>
  <c r="BP8" s="1"/>
  <c r="BR8" s="1"/>
  <c r="BO11"/>
  <c r="BP11" s="1"/>
  <c r="BR11" s="1"/>
  <c r="BO9"/>
  <c r="BP9" s="1"/>
  <c r="BR9" s="1"/>
  <c r="BO10"/>
  <c r="BP10" s="1"/>
  <c r="BR10" s="1"/>
  <c r="BO12"/>
  <c r="BP12" s="1"/>
  <c r="BO7"/>
  <c r="BP7" s="1"/>
  <c r="AU10" i="3"/>
  <c r="AV10" s="1"/>
  <c r="AU8"/>
  <c r="AV8" s="1"/>
  <c r="AU9"/>
  <c r="AV9" s="1"/>
  <c r="AU11"/>
  <c r="AV11" s="1"/>
  <c r="AU8" i="1"/>
  <c r="AU9"/>
  <c r="AU10"/>
  <c r="AU11"/>
  <c r="AU12"/>
  <c r="AU13"/>
  <c r="AV13" s="1"/>
  <c r="AU21"/>
  <c r="AV21" s="1"/>
  <c r="AU15"/>
  <c r="AV15" s="1"/>
  <c r="AU18"/>
  <c r="AV18" s="1"/>
  <c r="AU17"/>
  <c r="AV17" s="1"/>
  <c r="AU19"/>
  <c r="AV19" s="1"/>
  <c r="AU16"/>
  <c r="AV16" s="1"/>
  <c r="AU14"/>
  <c r="AV14" s="1"/>
  <c r="AU20"/>
  <c r="AV20" s="1"/>
  <c r="AU7"/>
  <c r="AV7" s="1"/>
  <c r="C8" i="5" l="1"/>
  <c r="BS10"/>
  <c r="C10"/>
  <c r="BS9"/>
  <c r="C9"/>
  <c r="C11"/>
  <c r="BS7"/>
  <c r="BS11"/>
  <c r="BS8"/>
  <c r="C12"/>
  <c r="BS12"/>
  <c r="C7"/>
  <c r="AW10" i="3"/>
  <c r="AW8"/>
  <c r="AW7"/>
  <c r="AW9"/>
  <c r="AW11"/>
  <c r="AV9" i="1"/>
  <c r="AW9" s="1"/>
  <c r="AV12"/>
  <c r="AW12" s="1"/>
  <c r="AV10"/>
  <c r="AW10" s="1"/>
  <c r="AV11"/>
  <c r="AW11" s="1"/>
  <c r="AV8"/>
  <c r="AW8" s="1"/>
  <c r="AW13"/>
  <c r="AW17"/>
  <c r="AW18"/>
  <c r="AW15"/>
  <c r="AW21"/>
  <c r="AW14"/>
  <c r="AW20"/>
  <c r="AW16"/>
  <c r="AW7"/>
  <c r="AW19"/>
  <c r="BT10" i="5" l="1"/>
  <c r="A10" s="1"/>
  <c r="BT8"/>
  <c r="A8" s="1"/>
  <c r="BT11"/>
  <c r="A11" s="1"/>
  <c r="BT9"/>
  <c r="A9" s="1"/>
  <c r="BT12"/>
  <c r="BT7"/>
  <c r="AX10" i="3"/>
  <c r="AZ10" s="1"/>
  <c r="AX11"/>
  <c r="AZ11" s="1"/>
  <c r="AX8"/>
  <c r="AZ8" s="1"/>
  <c r="AX7"/>
  <c r="AX9"/>
  <c r="AZ9" s="1"/>
  <c r="AX8" i="1"/>
  <c r="AX9"/>
  <c r="AX10"/>
  <c r="AX11"/>
  <c r="AX12"/>
  <c r="AX21"/>
  <c r="AX14"/>
  <c r="AX20"/>
  <c r="AX16"/>
  <c r="AX13"/>
  <c r="AX19"/>
  <c r="AX17"/>
  <c r="AX18"/>
  <c r="AX15"/>
  <c r="AX7"/>
  <c r="C10" i="3" l="1"/>
  <c r="C11"/>
  <c r="C8"/>
  <c r="C9"/>
  <c r="BA10"/>
  <c r="BA11"/>
  <c r="BA9"/>
  <c r="BA8"/>
  <c r="BA7"/>
  <c r="AY8" i="1"/>
  <c r="BA8" s="1"/>
  <c r="AY9"/>
  <c r="BA9" s="1"/>
  <c r="AY10"/>
  <c r="BA10" s="1"/>
  <c r="AY11"/>
  <c r="BA11" s="1"/>
  <c r="AY12"/>
  <c r="BA12" s="1"/>
  <c r="CP7" i="4"/>
  <c r="BB10" i="3" l="1"/>
  <c r="A10" s="1"/>
  <c r="BB11"/>
  <c r="A11" s="1"/>
  <c r="BB8"/>
  <c r="A8" s="1"/>
  <c r="BB7"/>
  <c r="BB9"/>
  <c r="A9" s="1"/>
  <c r="CQ7" i="4"/>
  <c r="CR7" s="1"/>
  <c r="CS7" l="1"/>
  <c r="CT7" s="1"/>
  <c r="CV7" s="1"/>
  <c r="CS12"/>
  <c r="CT12" s="1"/>
  <c r="CS11"/>
  <c r="CT11" s="1"/>
  <c r="CV11" s="1"/>
  <c r="CS8"/>
  <c r="CT8" s="1"/>
  <c r="CV8" s="1"/>
  <c r="CS10"/>
  <c r="CT10" s="1"/>
  <c r="CV10" s="1"/>
  <c r="CS9"/>
  <c r="CT9" s="1"/>
  <c r="CV9" s="1"/>
  <c r="A12"/>
  <c r="A7"/>
  <c r="CW9" l="1"/>
  <c r="C9"/>
  <c r="CW7"/>
  <c r="CW11"/>
  <c r="C7"/>
  <c r="C11"/>
  <c r="CW12"/>
  <c r="C12"/>
  <c r="C8"/>
  <c r="CW8"/>
  <c r="C10"/>
  <c r="CW10"/>
  <c r="CX8" l="1"/>
  <c r="A8" s="1"/>
  <c r="CX10"/>
  <c r="A10" s="1"/>
  <c r="CX7"/>
  <c r="CX9"/>
  <c r="A9" s="1"/>
  <c r="CX12"/>
  <c r="CX11"/>
  <c r="A11" s="1"/>
  <c r="BA7" i="1"/>
  <c r="AY21"/>
  <c r="BA21" s="1"/>
  <c r="AY20"/>
  <c r="BA20" s="1"/>
  <c r="AY7"/>
  <c r="AY16"/>
  <c r="BA16" s="1"/>
  <c r="AY14"/>
  <c r="BA14" s="1"/>
  <c r="AY18"/>
  <c r="BA18" s="1"/>
  <c r="AY15"/>
  <c r="BA15" s="1"/>
  <c r="AY19"/>
  <c r="BA19" s="1"/>
  <c r="AY13"/>
  <c r="BA13" s="1"/>
  <c r="AY17"/>
  <c r="BA17" s="1"/>
  <c r="C11" l="1"/>
  <c r="C12"/>
  <c r="C8"/>
  <c r="C9"/>
  <c r="C10"/>
  <c r="BB8"/>
  <c r="BB9"/>
  <c r="BB10"/>
  <c r="BB11"/>
  <c r="BB12"/>
  <c r="BB18"/>
  <c r="BB17"/>
  <c r="BB16"/>
  <c r="BB13"/>
  <c r="C16"/>
  <c r="C18"/>
  <c r="BB14" l="1"/>
  <c r="C14"/>
  <c r="BB21"/>
  <c r="C17"/>
  <c r="BB15"/>
  <c r="C20"/>
  <c r="BB19"/>
  <c r="C15"/>
  <c r="C21"/>
  <c r="C19"/>
  <c r="BB7"/>
  <c r="BB20"/>
  <c r="C13"/>
  <c r="BC8" l="1"/>
  <c r="A8" s="1"/>
  <c r="BC9"/>
  <c r="A9" s="1"/>
  <c r="BC10"/>
  <c r="A10" s="1"/>
  <c r="BC12"/>
  <c r="A12" s="1"/>
  <c r="BC11"/>
  <c r="A11" s="1"/>
  <c r="BC18"/>
  <c r="A18" s="1"/>
  <c r="BC16"/>
  <c r="A16" s="1"/>
  <c r="BC15"/>
  <c r="A15" s="1"/>
  <c r="BC20"/>
  <c r="A20" s="1"/>
  <c r="BC19"/>
  <c r="A19" s="1"/>
  <c r="BC21"/>
  <c r="A21" s="1"/>
  <c r="BC17"/>
  <c r="A17" s="1"/>
  <c r="BC14"/>
  <c r="A14" s="1"/>
  <c r="BC13"/>
  <c r="A13" s="1"/>
  <c r="BC7"/>
</calcChain>
</file>

<file path=xl/sharedStrings.xml><?xml version="1.0" encoding="utf-8"?>
<sst xmlns="http://schemas.openxmlformats.org/spreadsheetml/2006/main" count="565" uniqueCount="57">
  <si>
    <t>Příjmení a jméno</t>
  </si>
  <si>
    <t>oddíl</t>
  </si>
  <si>
    <t>ročník narození</t>
  </si>
  <si>
    <t>Pokusy na výšce</t>
  </si>
  <si>
    <t>1.</t>
  </si>
  <si>
    <t>2.</t>
  </si>
  <si>
    <t>počet</t>
  </si>
  <si>
    <t>pořadí</t>
  </si>
  <si>
    <t>Celkové pořadí</t>
  </si>
  <si>
    <t>počet pokusů</t>
  </si>
  <si>
    <t>náhodné číslo</t>
  </si>
  <si>
    <t>31. března 2012</t>
  </si>
  <si>
    <t>kvalifikace kategorie MUŽI</t>
  </si>
  <si>
    <t>rozhodčí:</t>
  </si>
  <si>
    <t>Tomáš Miřejovský</t>
  </si>
  <si>
    <t>Zuzana Fischerová</t>
  </si>
  <si>
    <t>čas tisku</t>
  </si>
  <si>
    <t>kvalifikace kategorie ŽENY</t>
  </si>
  <si>
    <t>FINÁLE ŽENY</t>
  </si>
  <si>
    <t>FINÁLE MUŽI</t>
  </si>
  <si>
    <t>Přibil Jirous</t>
  </si>
  <si>
    <t>AIX</t>
  </si>
  <si>
    <t>Pražák Zbyněk</t>
  </si>
  <si>
    <t>Strahovská</t>
  </si>
  <si>
    <t>Šomvarsky Jan</t>
  </si>
  <si>
    <t>Namche</t>
  </si>
  <si>
    <t>Hroza Libor</t>
  </si>
  <si>
    <t>HO Holešovice</t>
  </si>
  <si>
    <t>Zeman Josef</t>
  </si>
  <si>
    <t>Boulder</t>
  </si>
  <si>
    <t>Otto Dominik</t>
  </si>
  <si>
    <t>Ústí nad Labem</t>
  </si>
  <si>
    <t>Kučera Petr</t>
  </si>
  <si>
    <t>LOKO Liberec</t>
  </si>
  <si>
    <t>Kousalík Filip</t>
  </si>
  <si>
    <t>HO Alpin</t>
  </si>
  <si>
    <t>Vyskočil Vojtěch</t>
  </si>
  <si>
    <t>Hanuš Jakub</t>
  </si>
  <si>
    <t>Jablonec</t>
  </si>
  <si>
    <t>Kváš Ondřej</t>
  </si>
  <si>
    <t>Lajny cz</t>
  </si>
  <si>
    <t>Nesporný Marek</t>
  </si>
  <si>
    <t>máma</t>
  </si>
  <si>
    <t>Koubík Kamil</t>
  </si>
  <si>
    <t>HO Beroun</t>
  </si>
  <si>
    <t>Vacek Ondra</t>
  </si>
  <si>
    <t>HO Horyinfo</t>
  </si>
  <si>
    <t>-</t>
  </si>
  <si>
    <t>o</t>
  </si>
  <si>
    <t>x</t>
  </si>
  <si>
    <t>Nevělíková Karolína</t>
  </si>
  <si>
    <t>Pálavský věšák</t>
  </si>
  <si>
    <t>Pavlíková Olí</t>
  </si>
  <si>
    <t>Prokopová Katka</t>
  </si>
  <si>
    <t>HO Ursus</t>
  </si>
  <si>
    <t>Ilenčíková Táňa</t>
  </si>
  <si>
    <t>Ruzyně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</si>
</sst>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-F400]h:mm:ss\ AM/PM"/>
  </numFmts>
  <fonts count="4">
    <font>
      <sz val="12"/>
      <color theme="1"/>
      <name val="Times New Roman"/>
      <family val="2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28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lightUp"/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0" fillId="0" borderId="8" xfId="0" applyFill="1" applyBorder="1"/>
    <xf numFmtId="0" fontId="0" fillId="0" borderId="1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64" fontId="0" fillId="0" borderId="9" xfId="0" applyNumberForma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64" fontId="0" fillId="0" borderId="8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0" fillId="0" borderId="5" xfId="0" applyFill="1" applyBorder="1"/>
    <xf numFmtId="0" fontId="0" fillId="0" borderId="1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64" fontId="0" fillId="0" borderId="6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64" fontId="0" fillId="0" borderId="5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/>
    <xf numFmtId="0" fontId="0" fillId="0" borderId="16" xfId="0" applyFill="1" applyBorder="1"/>
    <xf numFmtId="0" fontId="0" fillId="0" borderId="17" xfId="0" applyFill="1" applyBorder="1"/>
    <xf numFmtId="0" fontId="1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 vertical="center"/>
    </xf>
    <xf numFmtId="164" fontId="0" fillId="0" borderId="31" xfId="0" applyNumberForma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/>
    </xf>
    <xf numFmtId="0" fontId="0" fillId="0" borderId="32" xfId="0" applyFill="1" applyBorder="1"/>
    <xf numFmtId="0" fontId="0" fillId="0" borderId="33" xfId="0" applyFill="1" applyBorder="1"/>
    <xf numFmtId="0" fontId="0" fillId="0" borderId="35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9" xfId="0" applyFill="1" applyBorder="1" applyAlignment="1">
      <alignment horizontal="center"/>
    </xf>
    <xf numFmtId="0" fontId="0" fillId="0" borderId="34" xfId="0" applyFill="1" applyBorder="1" applyAlignment="1">
      <alignment horizontal="center" vertical="center"/>
    </xf>
    <xf numFmtId="0" fontId="0" fillId="0" borderId="31" xfId="0" applyFill="1" applyBorder="1"/>
    <xf numFmtId="0" fontId="0" fillId="0" borderId="6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164" fontId="0" fillId="2" borderId="9" xfId="0" applyNumberForma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1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0" fontId="1" fillId="0" borderId="15" xfId="0" applyFont="1" applyFill="1" applyBorder="1" applyAlignment="1">
      <alignment horizontal="center" vertical="center"/>
    </xf>
  </cellXfs>
  <cellStyles count="1">
    <cellStyle name="normální" xfId="0" builtinId="0"/>
  </cellStyles>
  <dxfs count="48"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image" Target="../media/image2.gi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62124</xdr:rowOff>
    </xdr:from>
    <xdr:to>
      <xdr:col>4</xdr:col>
      <xdr:colOff>73103</xdr:colOff>
      <xdr:row>3</xdr:row>
      <xdr:rowOff>152400</xdr:rowOff>
    </xdr:to>
    <xdr:pic>
      <xdr:nvPicPr>
        <xdr:cNvPr id="3" name="Obrázek 2" descr="AIX high jump.gif"/>
        <xdr:cNvPicPr preferRelativeResize="0">
          <a:picLocks noChangeAspect="1"/>
        </xdr:cNvPicPr>
      </xdr:nvPicPr>
      <xdr:blipFill>
        <a:blip xmlns:r="http://schemas.openxmlformats.org/officeDocument/2006/relationships" r:embed="rId1" cstate="print"/>
        <a:srcRect l="16200" t="6400" r="25200" b="17333"/>
        <a:stretch>
          <a:fillRect/>
        </a:stretch>
      </xdr:blipFill>
      <xdr:spPr>
        <a:xfrm>
          <a:off x="190500" y="433599"/>
          <a:ext cx="1673303" cy="1633326"/>
        </a:xfrm>
        <a:prstGeom prst="rect">
          <a:avLst/>
        </a:prstGeom>
      </xdr:spPr>
    </xdr:pic>
    <xdr:clientData/>
  </xdr:twoCellAnchor>
  <xdr:twoCellAnchor editAs="oneCell">
    <xdr:from>
      <xdr:col>4</xdr:col>
      <xdr:colOff>209550</xdr:colOff>
      <xdr:row>1</xdr:row>
      <xdr:rowOff>1</xdr:rowOff>
    </xdr:from>
    <xdr:to>
      <xdr:col>8</xdr:col>
      <xdr:colOff>0</xdr:colOff>
      <xdr:row>3</xdr:row>
      <xdr:rowOff>190501</xdr:rowOff>
    </xdr:to>
    <xdr:pic>
      <xdr:nvPicPr>
        <xdr:cNvPr id="6" name="Obrázek 5" descr="ČHS.gif"/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rcRect l="19800" t="14133" r="20000" b="15200"/>
        <a:stretch>
          <a:fillRect/>
        </a:stretch>
      </xdr:blipFill>
      <xdr:spPr>
        <a:xfrm>
          <a:off x="2000250" y="371476"/>
          <a:ext cx="1969051" cy="1733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1343025</xdr:colOff>
      <xdr:row>1</xdr:row>
      <xdr:rowOff>1</xdr:rowOff>
    </xdr:from>
    <xdr:to>
      <xdr:col>7</xdr:col>
      <xdr:colOff>35476</xdr:colOff>
      <xdr:row>3</xdr:row>
      <xdr:rowOff>190501</xdr:rowOff>
    </xdr:to>
    <xdr:pic>
      <xdr:nvPicPr>
        <xdr:cNvPr id="17" name="Obrázek 16" descr="ČHS.gif"/>
        <xdr:cNvPicPr preferRelativeResize="0">
          <a:picLocks noChangeAspect="1"/>
        </xdr:cNvPicPr>
      </xdr:nvPicPr>
      <xdr:blipFill>
        <a:blip xmlns:r="http://schemas.openxmlformats.org/officeDocument/2006/relationships" r:embed="rId1" cstate="print"/>
        <a:srcRect l="19800" t="14133" r="20000" b="15200"/>
        <a:stretch>
          <a:fillRect/>
        </a:stretch>
      </xdr:blipFill>
      <xdr:spPr>
        <a:xfrm>
          <a:off x="2009775" y="371476"/>
          <a:ext cx="1969051" cy="17335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1</xdr:row>
      <xdr:rowOff>62124</xdr:rowOff>
    </xdr:from>
    <xdr:to>
      <xdr:col>3</xdr:col>
      <xdr:colOff>1082753</xdr:colOff>
      <xdr:row>3</xdr:row>
      <xdr:rowOff>152400</xdr:rowOff>
    </xdr:to>
    <xdr:pic>
      <xdr:nvPicPr>
        <xdr:cNvPr id="18" name="Obrázek 17" descr="AIX high jump.gif"/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rcRect l="16200" t="6400" r="25200" b="17333"/>
        <a:stretch>
          <a:fillRect/>
        </a:stretch>
      </xdr:blipFill>
      <xdr:spPr>
        <a:xfrm>
          <a:off x="190500" y="433599"/>
          <a:ext cx="1673303" cy="16333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62123</xdr:rowOff>
    </xdr:from>
    <xdr:to>
      <xdr:col>4</xdr:col>
      <xdr:colOff>63578</xdr:colOff>
      <xdr:row>3</xdr:row>
      <xdr:rowOff>152399</xdr:rowOff>
    </xdr:to>
    <xdr:pic>
      <xdr:nvPicPr>
        <xdr:cNvPr id="4" name="Obrázek 3" descr="AIX high jump.gif"/>
        <xdr:cNvPicPr preferRelativeResize="0">
          <a:picLocks noChangeAspect="1"/>
        </xdr:cNvPicPr>
      </xdr:nvPicPr>
      <xdr:blipFill>
        <a:blip xmlns:r="http://schemas.openxmlformats.org/officeDocument/2006/relationships" r:embed="rId1" cstate="print"/>
        <a:srcRect l="16200" t="6400" r="25200" b="17333"/>
        <a:stretch>
          <a:fillRect/>
        </a:stretch>
      </xdr:blipFill>
      <xdr:spPr>
        <a:xfrm>
          <a:off x="190500" y="433598"/>
          <a:ext cx="1673303" cy="1633326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1</xdr:row>
      <xdr:rowOff>0</xdr:rowOff>
    </xdr:from>
    <xdr:to>
      <xdr:col>8</xdr:col>
      <xdr:colOff>92626</xdr:colOff>
      <xdr:row>3</xdr:row>
      <xdr:rowOff>190500</xdr:rowOff>
    </xdr:to>
    <xdr:pic>
      <xdr:nvPicPr>
        <xdr:cNvPr id="5" name="Obrázek 4" descr="ČHS.gif"/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rcRect l="19800" t="14133" r="20000" b="15200"/>
        <a:stretch>
          <a:fillRect/>
        </a:stretch>
      </xdr:blipFill>
      <xdr:spPr>
        <a:xfrm>
          <a:off x="2066925" y="371475"/>
          <a:ext cx="1969051" cy="17335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62124</xdr:rowOff>
    </xdr:from>
    <xdr:to>
      <xdr:col>3</xdr:col>
      <xdr:colOff>1197053</xdr:colOff>
      <xdr:row>3</xdr:row>
      <xdr:rowOff>152400</xdr:rowOff>
    </xdr:to>
    <xdr:pic>
      <xdr:nvPicPr>
        <xdr:cNvPr id="4" name="Obrázek 3" descr="AIX high jump.gif"/>
        <xdr:cNvPicPr preferRelativeResize="0">
          <a:picLocks noChangeAspect="1"/>
        </xdr:cNvPicPr>
      </xdr:nvPicPr>
      <xdr:blipFill>
        <a:blip xmlns:r="http://schemas.openxmlformats.org/officeDocument/2006/relationships" r:embed="rId1" cstate="print"/>
        <a:srcRect l="16200" t="6400" r="25200" b="17333"/>
        <a:stretch>
          <a:fillRect/>
        </a:stretch>
      </xdr:blipFill>
      <xdr:spPr>
        <a:xfrm>
          <a:off x="190500" y="433599"/>
          <a:ext cx="1673303" cy="1633326"/>
        </a:xfrm>
        <a:prstGeom prst="rect">
          <a:avLst/>
        </a:prstGeom>
      </xdr:spPr>
    </xdr:pic>
    <xdr:clientData/>
  </xdr:twoCellAnchor>
  <xdr:twoCellAnchor editAs="oneCell">
    <xdr:from>
      <xdr:col>3</xdr:col>
      <xdr:colOff>1343025</xdr:colOff>
      <xdr:row>1</xdr:row>
      <xdr:rowOff>1</xdr:rowOff>
    </xdr:from>
    <xdr:to>
      <xdr:col>7</xdr:col>
      <xdr:colOff>168826</xdr:colOff>
      <xdr:row>3</xdr:row>
      <xdr:rowOff>190501</xdr:rowOff>
    </xdr:to>
    <xdr:pic>
      <xdr:nvPicPr>
        <xdr:cNvPr id="5" name="Obrázek 4" descr="ČHS.gif"/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rcRect l="19800" t="14133" r="20000" b="15200"/>
        <a:stretch>
          <a:fillRect/>
        </a:stretch>
      </xdr:blipFill>
      <xdr:spPr>
        <a:xfrm>
          <a:off x="2009775" y="371476"/>
          <a:ext cx="1969051" cy="1733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1"/>
  <dimension ref="A1:BC23"/>
  <sheetViews>
    <sheetView showGridLines="0" tabSelected="1" zoomScaleNormal="100" workbookViewId="0">
      <pane xSplit="3" ySplit="6" topLeftCell="D7" activePane="bottomRight" state="frozen"/>
      <selection activeCell="E30" sqref="E30"/>
      <selection pane="topRight" activeCell="E30" sqref="E30"/>
      <selection pane="bottomLeft" activeCell="E30" sqref="E30"/>
      <selection pane="bottomRight"/>
    </sheetView>
  </sheetViews>
  <sheetFormatPr defaultRowHeight="15.75"/>
  <cols>
    <col min="1" max="1" width="8.625" style="1" customWidth="1"/>
    <col min="2" max="2" width="12.125" style="1" hidden="1" customWidth="1"/>
    <col min="3" max="3" width="6.125" style="1" hidden="1" customWidth="1"/>
    <col min="4" max="4" width="14.875" style="1" bestFit="1" customWidth="1"/>
    <col min="5" max="5" width="13" style="1" bestFit="1" customWidth="1"/>
    <col min="6" max="6" width="8.25" style="2" customWidth="1"/>
    <col min="7" max="8" width="3.625" style="1" customWidth="1"/>
    <col min="9" max="9" width="6" style="1" hidden="1" customWidth="1"/>
    <col min="10" max="11" width="3.625" style="1" customWidth="1"/>
    <col min="12" max="12" width="6" style="1" hidden="1" customWidth="1"/>
    <col min="13" max="14" width="3.625" style="1" customWidth="1"/>
    <col min="15" max="15" width="6" style="1" hidden="1" customWidth="1"/>
    <col min="16" max="17" width="3.625" style="1" customWidth="1"/>
    <col min="18" max="18" width="6" style="1" hidden="1" customWidth="1"/>
    <col min="19" max="20" width="3.625" style="1" customWidth="1"/>
    <col min="21" max="21" width="6" style="1" hidden="1" customWidth="1"/>
    <col min="22" max="23" width="3.625" style="1" customWidth="1"/>
    <col min="24" max="24" width="6" style="1" hidden="1" customWidth="1"/>
    <col min="25" max="26" width="3.625" style="1" customWidth="1"/>
    <col min="27" max="27" width="6" style="1" hidden="1" customWidth="1"/>
    <col min="28" max="29" width="3.625" style="1" customWidth="1"/>
    <col min="30" max="30" width="6" style="1" hidden="1" customWidth="1"/>
    <col min="31" max="32" width="3.625" style="1" customWidth="1"/>
    <col min="33" max="33" width="6" style="1" hidden="1" customWidth="1"/>
    <col min="34" max="35" width="3.625" style="1" customWidth="1"/>
    <col min="36" max="36" width="6" style="1" hidden="1" customWidth="1"/>
    <col min="37" max="38" width="3.625" style="1" hidden="1" customWidth="1"/>
    <col min="39" max="39" width="6" style="1" hidden="1" customWidth="1"/>
    <col min="40" max="42" width="8.625" style="1" hidden="1" customWidth="1"/>
    <col min="43" max="43" width="3.375" style="1" hidden="1" customWidth="1"/>
    <col min="44" max="44" width="3.25" style="1" customWidth="1"/>
    <col min="45" max="45" width="6" style="2" hidden="1" customWidth="1"/>
    <col min="46" max="46" width="6.375" style="3" hidden="1" customWidth="1"/>
    <col min="47" max="48" width="6" style="2" hidden="1" customWidth="1"/>
    <col min="49" max="49" width="8.375" style="2" hidden="1" customWidth="1"/>
    <col min="50" max="50" width="6.375" style="3" hidden="1" customWidth="1"/>
    <col min="51" max="51" width="6" style="2" hidden="1" customWidth="1"/>
    <col min="52" max="52" width="11.875" style="2" hidden="1" customWidth="1"/>
    <col min="53" max="53" width="8.375" style="2" hidden="1" customWidth="1"/>
    <col min="54" max="54" width="6.375" style="3" hidden="1" customWidth="1"/>
    <col min="55" max="55" width="6" style="3" hidden="1" customWidth="1"/>
    <col min="56" max="56" width="8.5" style="1" customWidth="1"/>
    <col min="57" max="16384" width="9" style="1"/>
  </cols>
  <sheetData>
    <row r="1" spans="1:55" ht="29.25" customHeight="1"/>
    <row r="2" spans="1:55" ht="33.75" customHeight="1"/>
    <row r="3" spans="1:55" ht="87.75" customHeight="1">
      <c r="H3" s="71">
        <v>40999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3" t="s">
        <v>12</v>
      </c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</row>
    <row r="4" spans="1:55" ht="16.5" thickBot="1"/>
    <row r="5" spans="1:55" ht="16.5" customHeight="1" thickBot="1">
      <c r="A5" s="74" t="s">
        <v>8</v>
      </c>
      <c r="B5" s="74" t="s">
        <v>10</v>
      </c>
      <c r="C5" s="76" t="s">
        <v>7</v>
      </c>
      <c r="D5" s="78" t="s">
        <v>0</v>
      </c>
      <c r="E5" s="80" t="s">
        <v>1</v>
      </c>
      <c r="F5" s="82" t="s">
        <v>2</v>
      </c>
      <c r="G5" s="68" t="s">
        <v>3</v>
      </c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70"/>
      <c r="AR5" s="42"/>
      <c r="BC5" s="38"/>
    </row>
    <row r="6" spans="1:55" s="3" customFormat="1" ht="26.25" customHeight="1" thickBot="1">
      <c r="A6" s="75"/>
      <c r="B6" s="75"/>
      <c r="C6" s="77"/>
      <c r="D6" s="79"/>
      <c r="E6" s="81"/>
      <c r="F6" s="83"/>
      <c r="G6" s="65">
        <v>150</v>
      </c>
      <c r="H6" s="66"/>
      <c r="I6" s="84"/>
      <c r="J6" s="65">
        <v>160</v>
      </c>
      <c r="K6" s="66"/>
      <c r="L6" s="67"/>
      <c r="M6" s="65">
        <v>170</v>
      </c>
      <c r="N6" s="66"/>
      <c r="O6" s="67"/>
      <c r="P6" s="65">
        <v>180</v>
      </c>
      <c r="Q6" s="66"/>
      <c r="R6" s="67"/>
      <c r="S6" s="65">
        <v>190</v>
      </c>
      <c r="T6" s="66"/>
      <c r="U6" s="67"/>
      <c r="V6" s="65">
        <v>200</v>
      </c>
      <c r="W6" s="66"/>
      <c r="X6" s="67"/>
      <c r="Y6" s="65">
        <v>210</v>
      </c>
      <c r="Z6" s="66"/>
      <c r="AA6" s="67"/>
      <c r="AB6" s="65">
        <v>215</v>
      </c>
      <c r="AC6" s="66"/>
      <c r="AD6" s="67"/>
      <c r="AE6" s="65">
        <v>220</v>
      </c>
      <c r="AF6" s="66"/>
      <c r="AG6" s="67"/>
      <c r="AH6" s="65">
        <v>225</v>
      </c>
      <c r="AI6" s="66"/>
      <c r="AJ6" s="67"/>
      <c r="AK6" s="65"/>
      <c r="AL6" s="66"/>
      <c r="AM6" s="67"/>
      <c r="AN6" s="65"/>
      <c r="AO6" s="66"/>
      <c r="AP6" s="66"/>
      <c r="AQ6" s="67"/>
      <c r="AR6" s="43"/>
      <c r="AS6" s="4" t="s">
        <v>4</v>
      </c>
      <c r="AT6" s="5" t="s">
        <v>7</v>
      </c>
      <c r="AU6" s="31" t="s">
        <v>6</v>
      </c>
      <c r="AV6" s="30" t="s">
        <v>5</v>
      </c>
      <c r="AW6" s="5"/>
      <c r="AX6" s="5" t="s">
        <v>7</v>
      </c>
      <c r="AY6" s="31" t="s">
        <v>6</v>
      </c>
      <c r="AZ6" s="34" t="s">
        <v>9</v>
      </c>
      <c r="BA6" s="5"/>
      <c r="BB6" s="35" t="s">
        <v>7</v>
      </c>
      <c r="BC6" s="39" t="s">
        <v>6</v>
      </c>
    </row>
    <row r="7" spans="1:55" hidden="1">
      <c r="A7" s="6" t="str">
        <f t="shared" ref="A7:A21" si="0">IF(OR($D7=0,$G7=0)," ",IF($BC7&gt;1,$BB7&amp;"-"&amp;$BB7+$BC7-1,$BB7))</f>
        <v xml:space="preserve"> </v>
      </c>
      <c r="B7" s="7">
        <f t="shared" ref="B7:B12" ca="1" si="1">RAND()</f>
        <v>0.33188701563212342</v>
      </c>
      <c r="C7" s="15">
        <f t="shared" ref="C7:C21" si="2">IF(D7=0,100,RANK($BA7,$BA$7:$BA$21))</f>
        <v>100</v>
      </c>
      <c r="D7" s="28"/>
      <c r="E7" s="8"/>
      <c r="F7" s="32"/>
      <c r="G7" s="12"/>
      <c r="H7" s="10"/>
      <c r="I7" s="11">
        <f t="shared" ref="I7:I21" si="3">IF(OR(G7="o",H7="o"),G$6+(1-2*((COUNTIF(G7:H7,"x")+COUNTIF(G7:H7,"o"))/10)),0)</f>
        <v>0</v>
      </c>
      <c r="J7" s="12"/>
      <c r="K7" s="10"/>
      <c r="L7" s="11">
        <f t="shared" ref="L7:L21" si="4">IF(OR(J7="o",K7="o"),J$6+(1-2*((COUNTIF(J7:K7,"x")+COUNTIF(J7:K7,"o"))/10)),0)</f>
        <v>0</v>
      </c>
      <c r="M7" s="12"/>
      <c r="N7" s="10"/>
      <c r="O7" s="11">
        <f t="shared" ref="O7:O21" si="5">IF(OR(M7="o",N7="o"),M$6+(1-2*((COUNTIF(M7:N7,"x")+COUNTIF(M7:N7,"o"))/10)),0)</f>
        <v>0</v>
      </c>
      <c r="P7" s="12"/>
      <c r="Q7" s="10"/>
      <c r="R7" s="11">
        <f t="shared" ref="R7:R21" si="6">IF(OR(P7="o",Q7="o"),P$6+(1-2*((COUNTIF(P7:Q7,"x")+COUNTIF(P7:Q7,"o"))/10)),0)</f>
        <v>0</v>
      </c>
      <c r="S7" s="12"/>
      <c r="T7" s="10"/>
      <c r="U7" s="11">
        <f t="shared" ref="U7:U21" si="7">IF(OR(S7="o",T7="o"),S$6+(1-2*((COUNTIF(S7:T7,"x")+COUNTIF(S7:T7,"o"))/10)),0)</f>
        <v>0</v>
      </c>
      <c r="V7" s="12"/>
      <c r="W7" s="10"/>
      <c r="X7" s="11">
        <f t="shared" ref="X7:X21" si="8">IF(OR(V7="o",W7="o"),V$6+(1-2*((COUNTIF(V7:W7,"x")+COUNTIF(V7:W7,"o"))/10)),0)</f>
        <v>0</v>
      </c>
      <c r="Y7" s="12"/>
      <c r="Z7" s="10"/>
      <c r="AA7" s="11">
        <f t="shared" ref="AA7:AA21" si="9">IF(OR(Y7="o",Z7="o"),Y$6+(1-2*((COUNTIF(Y7:Z7,"x")+COUNTIF(Y7:Z7,"o"))/10)),0)</f>
        <v>0</v>
      </c>
      <c r="AB7" s="12"/>
      <c r="AC7" s="10"/>
      <c r="AD7" s="11">
        <f t="shared" ref="AD7:AD21" si="10">IF(OR(AB7="o",AC7="o"),AB$6+(1-2*((COUNTIF(AB7:AC7,"x")+COUNTIF(AB7:AC7,"o"))/10)),0)</f>
        <v>0</v>
      </c>
      <c r="AE7" s="12"/>
      <c r="AF7" s="10"/>
      <c r="AG7" s="11">
        <f t="shared" ref="AG7:AG21" si="11">IF(OR(AE7="o",AF7="o"),AE$6+(1-2*((COUNTIF(AE7:AF7,"x")+COUNTIF(AE7:AF7,"o"))/10)),0)</f>
        <v>0</v>
      </c>
      <c r="AH7" s="12"/>
      <c r="AI7" s="10"/>
      <c r="AJ7" s="11">
        <f t="shared" ref="AJ7:AJ21" si="12">IF(OR(AH7="o",AI7="o"),AH$6+(1-2*((COUNTIF(AH7:AI7,"x")+COUNTIF(AH7:AI7,"o"))/10)),0)</f>
        <v>0</v>
      </c>
      <c r="AK7" s="12"/>
      <c r="AL7" s="10"/>
      <c r="AM7" s="11">
        <f t="shared" ref="AM7:AM21" si="13">IF(OR(AK7="o",AL7="o"),AK$6+(1-2*((COUNTIF(AK7:AL7,"x")+COUNTIF(AK7:AL7,"o"))/10)),0)</f>
        <v>0</v>
      </c>
      <c r="AN7" s="12"/>
      <c r="AO7" s="10"/>
      <c r="AP7" s="10"/>
      <c r="AQ7" s="11">
        <f t="shared" ref="AQ7" si="14">IF(OR(AN7="o",AO7="o",AP7="o"),AN$6+(1-2*((COUNTIF(AN7:AP7,"x")+COUNTIF(AN7:AP7,"o"))/10)),0)</f>
        <v>0</v>
      </c>
      <c r="AR7" s="44"/>
      <c r="AS7" s="9">
        <f t="shared" ref="AS7" si="15">MAX($G7:$AQ7)</f>
        <v>0</v>
      </c>
      <c r="AT7" s="13">
        <f t="shared" ref="AT7" si="16">RANK(AS7,$AS$7:$AS$21)</f>
        <v>15</v>
      </c>
      <c r="AU7" s="32">
        <f t="shared" ref="AU7" si="17">IF(AT7=0,"0",COUNTIF($AT$7:$AT$21,AT7))</f>
        <v>1</v>
      </c>
      <c r="AV7" s="12">
        <f t="shared" ref="AV7:AV21" si="18">IF(AU7=1,(100-AT7)*10000,LARGE($G7:$AQ7,2))</f>
        <v>850000</v>
      </c>
      <c r="AW7" s="14">
        <f t="shared" ref="AW7" si="19">IF(AS7=0,0,IF(AU7&lt;&gt;1,(100-AT7)*10000+AV7,AV7))</f>
        <v>0</v>
      </c>
      <c r="AX7" s="13">
        <f t="shared" ref="AX7:AX21" si="20">RANK(AW7,$AW$7:$AW$21)</f>
        <v>15</v>
      </c>
      <c r="AY7" s="32">
        <f t="shared" ref="AY7" si="21">IF(AX7=0,"0",COUNTIF($AX$7:$AX$21,AX7))</f>
        <v>1</v>
      </c>
      <c r="AZ7" s="9">
        <f t="shared" ref="AZ7" si="22">COUNTIF($G7:$AQ7,"x")</f>
        <v>0</v>
      </c>
      <c r="BA7" s="14">
        <f t="shared" ref="BA7" si="23">IF(AS7=0,0,IF(AY7&lt;&gt;1,(100-AX7)*10000+(100-AZ7),(100-AX7)*10000))</f>
        <v>0</v>
      </c>
      <c r="BB7" s="36">
        <f t="shared" ref="BB7:BB21" si="24">RANK($BA7,$BA$7:$BA$21)</f>
        <v>15</v>
      </c>
      <c r="BC7" s="40">
        <f t="shared" ref="BC7:BC21" si="25">IF(BB7=0,"0",COUNTIF($BB$7:$BB$21,BB7))</f>
        <v>1</v>
      </c>
    </row>
    <row r="8" spans="1:55">
      <c r="A8" s="6" t="str">
        <f t="shared" si="0"/>
        <v>1-3</v>
      </c>
      <c r="B8" s="7">
        <f t="shared" ca="1" si="1"/>
        <v>0.32331215489206588</v>
      </c>
      <c r="C8" s="15">
        <f t="shared" si="2"/>
        <v>1</v>
      </c>
      <c r="D8" s="28" t="s">
        <v>20</v>
      </c>
      <c r="E8" s="8" t="s">
        <v>21</v>
      </c>
      <c r="F8" s="32">
        <v>1980</v>
      </c>
      <c r="G8" s="12" t="s">
        <v>47</v>
      </c>
      <c r="H8" s="10"/>
      <c r="I8" s="11">
        <f t="shared" si="3"/>
        <v>0</v>
      </c>
      <c r="J8" s="12" t="s">
        <v>47</v>
      </c>
      <c r="K8" s="10"/>
      <c r="L8" s="11">
        <f t="shared" si="4"/>
        <v>0</v>
      </c>
      <c r="M8" s="12" t="s">
        <v>47</v>
      </c>
      <c r="N8" s="10"/>
      <c r="O8" s="11">
        <f t="shared" si="5"/>
        <v>0</v>
      </c>
      <c r="P8" s="12" t="s">
        <v>47</v>
      </c>
      <c r="Q8" s="10"/>
      <c r="R8" s="11">
        <f t="shared" si="6"/>
        <v>0</v>
      </c>
      <c r="S8" s="12" t="s">
        <v>47</v>
      </c>
      <c r="T8" s="10"/>
      <c r="U8" s="11">
        <f t="shared" si="7"/>
        <v>0</v>
      </c>
      <c r="V8" s="12" t="s">
        <v>48</v>
      </c>
      <c r="W8" s="10"/>
      <c r="X8" s="11">
        <f t="shared" si="8"/>
        <v>200.8</v>
      </c>
      <c r="Y8" s="12" t="s">
        <v>48</v>
      </c>
      <c r="Z8" s="10"/>
      <c r="AA8" s="11">
        <f t="shared" si="9"/>
        <v>210.8</v>
      </c>
      <c r="AB8" s="12" t="s">
        <v>48</v>
      </c>
      <c r="AC8" s="10"/>
      <c r="AD8" s="11">
        <f t="shared" si="10"/>
        <v>215.8</v>
      </c>
      <c r="AE8" s="12" t="s">
        <v>48</v>
      </c>
      <c r="AF8" s="10"/>
      <c r="AG8" s="11">
        <f t="shared" si="11"/>
        <v>220.8</v>
      </c>
      <c r="AH8" s="12" t="s">
        <v>48</v>
      </c>
      <c r="AI8" s="10"/>
      <c r="AJ8" s="11">
        <f t="shared" si="12"/>
        <v>225.8</v>
      </c>
      <c r="AK8" s="12"/>
      <c r="AL8" s="10"/>
      <c r="AM8" s="11">
        <f t="shared" si="13"/>
        <v>0</v>
      </c>
      <c r="AN8" s="12"/>
      <c r="AO8" s="10"/>
      <c r="AP8" s="10"/>
      <c r="AQ8" s="11">
        <f t="shared" ref="AQ8:AQ21" si="26">IF(OR(AN8="o",AO8="o",AP8="o"),AN$6+(1-2*((COUNTIF(AN8:AP8,"x")+COUNTIF(AN8:AP8,"o"))/10)),0)</f>
        <v>0</v>
      </c>
      <c r="AR8" s="44"/>
      <c r="AS8" s="9">
        <f t="shared" ref="AS8:AS21" si="27">MAX($G8:$AQ8)</f>
        <v>225.8</v>
      </c>
      <c r="AT8" s="13">
        <f t="shared" ref="AT8:AT21" si="28">RANK(AS8,$AS$7:$AS$21)</f>
        <v>1</v>
      </c>
      <c r="AU8" s="32">
        <f t="shared" ref="AU8:AU21" si="29">IF(AT8=0,"0",COUNTIF($AT$7:$AT$21,AT8))</f>
        <v>4</v>
      </c>
      <c r="AV8" s="12">
        <f t="shared" si="18"/>
        <v>220.8</v>
      </c>
      <c r="AW8" s="14">
        <f t="shared" ref="AW8:AW21" si="30">IF(AS8=0,0,IF(AU8&lt;&gt;1,(100-AT8)*10000+AV8,AV8))</f>
        <v>990220.80000000005</v>
      </c>
      <c r="AX8" s="13">
        <f t="shared" si="20"/>
        <v>1</v>
      </c>
      <c r="AY8" s="32">
        <f t="shared" ref="AY8:AY21" si="31">IF(AX8=0,"0",COUNTIF($AX$7:$AX$21,AX8))</f>
        <v>3</v>
      </c>
      <c r="AZ8" s="9">
        <f t="shared" ref="AZ8:AZ21" si="32">COUNTIF($G8:$AQ8,"x")</f>
        <v>0</v>
      </c>
      <c r="BA8" s="14">
        <f>IF(AS8=0,0,IF(AY8&lt;&gt;1,(100-AX8)*10000+(100-AZ8),(100-AX8)*10000))</f>
        <v>990100</v>
      </c>
      <c r="BB8" s="36">
        <f t="shared" si="24"/>
        <v>1</v>
      </c>
      <c r="BC8" s="40">
        <f t="shared" si="25"/>
        <v>3</v>
      </c>
    </row>
    <row r="9" spans="1:55">
      <c r="A9" s="6" t="str">
        <f t="shared" si="0"/>
        <v>1-3</v>
      </c>
      <c r="B9" s="7">
        <f t="shared" ca="1" si="1"/>
        <v>0.31829543329486576</v>
      </c>
      <c r="C9" s="15">
        <f t="shared" si="2"/>
        <v>1</v>
      </c>
      <c r="D9" s="28" t="s">
        <v>22</v>
      </c>
      <c r="E9" s="8" t="s">
        <v>23</v>
      </c>
      <c r="F9" s="32">
        <v>1990</v>
      </c>
      <c r="G9" s="12" t="s">
        <v>47</v>
      </c>
      <c r="H9" s="10"/>
      <c r="I9" s="11">
        <f t="shared" si="3"/>
        <v>0</v>
      </c>
      <c r="J9" s="12" t="s">
        <v>47</v>
      </c>
      <c r="K9" s="10"/>
      <c r="L9" s="11">
        <f t="shared" si="4"/>
        <v>0</v>
      </c>
      <c r="M9" s="12" t="s">
        <v>47</v>
      </c>
      <c r="N9" s="10"/>
      <c r="O9" s="11">
        <f t="shared" si="5"/>
        <v>0</v>
      </c>
      <c r="P9" s="12" t="s">
        <v>47</v>
      </c>
      <c r="Q9" s="10"/>
      <c r="R9" s="11">
        <f t="shared" si="6"/>
        <v>0</v>
      </c>
      <c r="S9" s="12" t="s">
        <v>48</v>
      </c>
      <c r="T9" s="10"/>
      <c r="U9" s="11">
        <f t="shared" si="7"/>
        <v>190.8</v>
      </c>
      <c r="V9" s="12" t="s">
        <v>48</v>
      </c>
      <c r="W9" s="10"/>
      <c r="X9" s="11">
        <f t="shared" si="8"/>
        <v>200.8</v>
      </c>
      <c r="Y9" s="12" t="s">
        <v>48</v>
      </c>
      <c r="Z9" s="10"/>
      <c r="AA9" s="11">
        <f t="shared" si="9"/>
        <v>210.8</v>
      </c>
      <c r="AB9" s="12" t="s">
        <v>48</v>
      </c>
      <c r="AC9" s="10"/>
      <c r="AD9" s="11">
        <f t="shared" si="10"/>
        <v>215.8</v>
      </c>
      <c r="AE9" s="12" t="s">
        <v>48</v>
      </c>
      <c r="AF9" s="10"/>
      <c r="AG9" s="11">
        <f t="shared" si="11"/>
        <v>220.8</v>
      </c>
      <c r="AH9" s="12" t="s">
        <v>48</v>
      </c>
      <c r="AI9" s="10"/>
      <c r="AJ9" s="11">
        <f t="shared" si="12"/>
        <v>225.8</v>
      </c>
      <c r="AK9" s="12"/>
      <c r="AL9" s="10"/>
      <c r="AM9" s="11">
        <f t="shared" si="13"/>
        <v>0</v>
      </c>
      <c r="AN9" s="12"/>
      <c r="AO9" s="10"/>
      <c r="AP9" s="10"/>
      <c r="AQ9" s="11">
        <f t="shared" si="26"/>
        <v>0</v>
      </c>
      <c r="AR9" s="44"/>
      <c r="AS9" s="9">
        <f t="shared" si="27"/>
        <v>225.8</v>
      </c>
      <c r="AT9" s="13">
        <f t="shared" si="28"/>
        <v>1</v>
      </c>
      <c r="AU9" s="32">
        <f t="shared" si="29"/>
        <v>4</v>
      </c>
      <c r="AV9" s="12">
        <f t="shared" si="18"/>
        <v>220.8</v>
      </c>
      <c r="AW9" s="14">
        <f t="shared" si="30"/>
        <v>990220.80000000005</v>
      </c>
      <c r="AX9" s="13">
        <f t="shared" si="20"/>
        <v>1</v>
      </c>
      <c r="AY9" s="32">
        <f t="shared" si="31"/>
        <v>3</v>
      </c>
      <c r="AZ9" s="9">
        <f t="shared" si="32"/>
        <v>0</v>
      </c>
      <c r="BA9" s="14">
        <f>IF(AS9=0,0,IF(AY9&lt;&gt;1,(100-AX9)*10000+(100-AZ9),(100-AX9)*10000))</f>
        <v>990100</v>
      </c>
      <c r="BB9" s="36">
        <f t="shared" si="24"/>
        <v>1</v>
      </c>
      <c r="BC9" s="40">
        <f t="shared" si="25"/>
        <v>3</v>
      </c>
    </row>
    <row r="10" spans="1:55">
      <c r="A10" s="6" t="str">
        <f t="shared" si="0"/>
        <v>1-3</v>
      </c>
      <c r="B10" s="7">
        <f t="shared" ca="1" si="1"/>
        <v>0.46828189090786521</v>
      </c>
      <c r="C10" s="15">
        <f t="shared" si="2"/>
        <v>1</v>
      </c>
      <c r="D10" s="28" t="s">
        <v>24</v>
      </c>
      <c r="E10" s="8" t="s">
        <v>25</v>
      </c>
      <c r="F10" s="32">
        <v>1991</v>
      </c>
      <c r="G10" s="12" t="s">
        <v>47</v>
      </c>
      <c r="H10" s="10"/>
      <c r="I10" s="11">
        <f t="shared" si="3"/>
        <v>0</v>
      </c>
      <c r="J10" s="12" t="s">
        <v>47</v>
      </c>
      <c r="K10" s="10"/>
      <c r="L10" s="11">
        <f t="shared" si="4"/>
        <v>0</v>
      </c>
      <c r="M10" s="12" t="s">
        <v>47</v>
      </c>
      <c r="N10" s="10"/>
      <c r="O10" s="11">
        <f t="shared" si="5"/>
        <v>0</v>
      </c>
      <c r="P10" s="12" t="s">
        <v>47</v>
      </c>
      <c r="Q10" s="10"/>
      <c r="R10" s="11">
        <f t="shared" si="6"/>
        <v>0</v>
      </c>
      <c r="S10" s="12" t="s">
        <v>48</v>
      </c>
      <c r="T10" s="10"/>
      <c r="U10" s="11">
        <f t="shared" si="7"/>
        <v>190.8</v>
      </c>
      <c r="V10" s="12" t="s">
        <v>48</v>
      </c>
      <c r="W10" s="10"/>
      <c r="X10" s="11">
        <f t="shared" si="8"/>
        <v>200.8</v>
      </c>
      <c r="Y10" s="12" t="s">
        <v>48</v>
      </c>
      <c r="Z10" s="10"/>
      <c r="AA10" s="11">
        <f t="shared" si="9"/>
        <v>210.8</v>
      </c>
      <c r="AB10" s="12" t="s">
        <v>48</v>
      </c>
      <c r="AC10" s="10"/>
      <c r="AD10" s="11">
        <f t="shared" si="10"/>
        <v>215.8</v>
      </c>
      <c r="AE10" s="12" t="s">
        <v>48</v>
      </c>
      <c r="AF10" s="10"/>
      <c r="AG10" s="11">
        <f t="shared" si="11"/>
        <v>220.8</v>
      </c>
      <c r="AH10" s="12" t="s">
        <v>48</v>
      </c>
      <c r="AI10" s="10"/>
      <c r="AJ10" s="11">
        <f t="shared" si="12"/>
        <v>225.8</v>
      </c>
      <c r="AK10" s="12"/>
      <c r="AL10" s="10"/>
      <c r="AM10" s="11">
        <f t="shared" si="13"/>
        <v>0</v>
      </c>
      <c r="AN10" s="12"/>
      <c r="AO10" s="10"/>
      <c r="AP10" s="10"/>
      <c r="AQ10" s="11">
        <f t="shared" si="26"/>
        <v>0</v>
      </c>
      <c r="AR10" s="44"/>
      <c r="AS10" s="9">
        <f t="shared" si="27"/>
        <v>225.8</v>
      </c>
      <c r="AT10" s="13">
        <f t="shared" si="28"/>
        <v>1</v>
      </c>
      <c r="AU10" s="32">
        <f t="shared" si="29"/>
        <v>4</v>
      </c>
      <c r="AV10" s="12">
        <f t="shared" si="18"/>
        <v>220.8</v>
      </c>
      <c r="AW10" s="14">
        <f t="shared" si="30"/>
        <v>990220.80000000005</v>
      </c>
      <c r="AX10" s="13">
        <f t="shared" si="20"/>
        <v>1</v>
      </c>
      <c r="AY10" s="32">
        <f t="shared" si="31"/>
        <v>3</v>
      </c>
      <c r="AZ10" s="9">
        <f t="shared" si="32"/>
        <v>0</v>
      </c>
      <c r="BA10" s="14">
        <f>IF(AS10=0,0,IF(AY10&lt;&gt;1,(100-AX10)*10000+(100-AZ10),(100-AX10)*10000))</f>
        <v>990100</v>
      </c>
      <c r="BB10" s="36">
        <f t="shared" si="24"/>
        <v>1</v>
      </c>
      <c r="BC10" s="40">
        <f t="shared" si="25"/>
        <v>3</v>
      </c>
    </row>
    <row r="11" spans="1:55">
      <c r="A11" s="6">
        <f t="shared" si="0"/>
        <v>4</v>
      </c>
      <c r="B11" s="7">
        <f t="shared" ca="1" si="1"/>
        <v>0.57966317232104991</v>
      </c>
      <c r="C11" s="15">
        <f t="shared" si="2"/>
        <v>4</v>
      </c>
      <c r="D11" s="28" t="s">
        <v>26</v>
      </c>
      <c r="E11" s="8" t="s">
        <v>27</v>
      </c>
      <c r="F11" s="32">
        <v>1987</v>
      </c>
      <c r="G11" s="12" t="s">
        <v>47</v>
      </c>
      <c r="H11" s="10"/>
      <c r="I11" s="11">
        <f t="shared" si="3"/>
        <v>0</v>
      </c>
      <c r="J11" s="12" t="s">
        <v>47</v>
      </c>
      <c r="K11" s="10"/>
      <c r="L11" s="11">
        <f t="shared" si="4"/>
        <v>0</v>
      </c>
      <c r="M11" s="12" t="s">
        <v>47</v>
      </c>
      <c r="N11" s="10"/>
      <c r="O11" s="11">
        <f t="shared" si="5"/>
        <v>0</v>
      </c>
      <c r="P11" s="12" t="s">
        <v>47</v>
      </c>
      <c r="Q11" s="10"/>
      <c r="R11" s="11">
        <f t="shared" si="6"/>
        <v>0</v>
      </c>
      <c r="S11" s="12" t="s">
        <v>47</v>
      </c>
      <c r="T11" s="10"/>
      <c r="U11" s="11">
        <f t="shared" si="7"/>
        <v>0</v>
      </c>
      <c r="V11" s="12" t="s">
        <v>47</v>
      </c>
      <c r="W11" s="10"/>
      <c r="X11" s="11">
        <f t="shared" si="8"/>
        <v>0</v>
      </c>
      <c r="Y11" s="12" t="s">
        <v>47</v>
      </c>
      <c r="Z11" s="10"/>
      <c r="AA11" s="11">
        <f t="shared" si="9"/>
        <v>0</v>
      </c>
      <c r="AB11" s="12" t="s">
        <v>48</v>
      </c>
      <c r="AC11" s="10"/>
      <c r="AD11" s="11">
        <f t="shared" si="10"/>
        <v>215.8</v>
      </c>
      <c r="AE11" s="12" t="s">
        <v>47</v>
      </c>
      <c r="AF11" s="10"/>
      <c r="AG11" s="11">
        <f t="shared" si="11"/>
        <v>0</v>
      </c>
      <c r="AH11" s="12" t="s">
        <v>48</v>
      </c>
      <c r="AI11" s="10"/>
      <c r="AJ11" s="11">
        <f t="shared" si="12"/>
        <v>225.8</v>
      </c>
      <c r="AK11" s="12"/>
      <c r="AL11" s="10"/>
      <c r="AM11" s="11">
        <f t="shared" si="13"/>
        <v>0</v>
      </c>
      <c r="AN11" s="12"/>
      <c r="AO11" s="10"/>
      <c r="AP11" s="10"/>
      <c r="AQ11" s="11">
        <f t="shared" si="26"/>
        <v>0</v>
      </c>
      <c r="AR11" s="44"/>
      <c r="AS11" s="9">
        <f t="shared" si="27"/>
        <v>225.8</v>
      </c>
      <c r="AT11" s="13">
        <f t="shared" si="28"/>
        <v>1</v>
      </c>
      <c r="AU11" s="32">
        <f t="shared" si="29"/>
        <v>4</v>
      </c>
      <c r="AV11" s="12">
        <f t="shared" si="18"/>
        <v>215.8</v>
      </c>
      <c r="AW11" s="14">
        <f t="shared" si="30"/>
        <v>990215.8</v>
      </c>
      <c r="AX11" s="13">
        <f t="shared" si="20"/>
        <v>4</v>
      </c>
      <c r="AY11" s="32">
        <f t="shared" si="31"/>
        <v>1</v>
      </c>
      <c r="AZ11" s="9">
        <f t="shared" si="32"/>
        <v>0</v>
      </c>
      <c r="BA11" s="14">
        <f>IF(AS11=0,0,IF(AY11&lt;&gt;1,(100-AX11)*10000+(100-AZ11),(100-AX11)*10000))</f>
        <v>960000</v>
      </c>
      <c r="BB11" s="36">
        <f t="shared" si="24"/>
        <v>4</v>
      </c>
      <c r="BC11" s="40">
        <f t="shared" si="25"/>
        <v>1</v>
      </c>
    </row>
    <row r="12" spans="1:55">
      <c r="A12" s="6">
        <f t="shared" si="0"/>
        <v>5</v>
      </c>
      <c r="B12" s="7">
        <f t="shared" ca="1" si="1"/>
        <v>0.52461504393727432</v>
      </c>
      <c r="C12" s="15">
        <f t="shared" si="2"/>
        <v>5</v>
      </c>
      <c r="D12" s="28" t="s">
        <v>28</v>
      </c>
      <c r="E12" s="8" t="s">
        <v>29</v>
      </c>
      <c r="F12" s="32">
        <v>1981</v>
      </c>
      <c r="G12" s="12" t="s">
        <v>47</v>
      </c>
      <c r="H12" s="10"/>
      <c r="I12" s="11">
        <f t="shared" si="3"/>
        <v>0</v>
      </c>
      <c r="J12" s="12" t="s">
        <v>47</v>
      </c>
      <c r="K12" s="10"/>
      <c r="L12" s="11">
        <f t="shared" si="4"/>
        <v>0</v>
      </c>
      <c r="M12" s="12" t="s">
        <v>47</v>
      </c>
      <c r="N12" s="10"/>
      <c r="O12" s="11">
        <f t="shared" si="5"/>
        <v>0</v>
      </c>
      <c r="P12" s="12" t="s">
        <v>47</v>
      </c>
      <c r="Q12" s="10"/>
      <c r="R12" s="11">
        <f t="shared" si="6"/>
        <v>0</v>
      </c>
      <c r="S12" s="12" t="s">
        <v>48</v>
      </c>
      <c r="T12" s="10"/>
      <c r="U12" s="11">
        <f t="shared" si="7"/>
        <v>190.8</v>
      </c>
      <c r="V12" s="12" t="s">
        <v>48</v>
      </c>
      <c r="W12" s="10"/>
      <c r="X12" s="11">
        <f t="shared" si="8"/>
        <v>200.8</v>
      </c>
      <c r="Y12" s="12" t="s">
        <v>48</v>
      </c>
      <c r="Z12" s="10"/>
      <c r="AA12" s="11">
        <f t="shared" si="9"/>
        <v>210.8</v>
      </c>
      <c r="AB12" s="12" t="s">
        <v>48</v>
      </c>
      <c r="AC12" s="10"/>
      <c r="AD12" s="11">
        <f t="shared" si="10"/>
        <v>215.8</v>
      </c>
      <c r="AE12" s="12" t="s">
        <v>48</v>
      </c>
      <c r="AF12" s="10"/>
      <c r="AG12" s="11">
        <f t="shared" si="11"/>
        <v>220.8</v>
      </c>
      <c r="AH12" s="12" t="s">
        <v>49</v>
      </c>
      <c r="AI12" s="10" t="s">
        <v>49</v>
      </c>
      <c r="AJ12" s="11">
        <f t="shared" si="12"/>
        <v>0</v>
      </c>
      <c r="AK12" s="12"/>
      <c r="AL12" s="10"/>
      <c r="AM12" s="11">
        <f t="shared" si="13"/>
        <v>0</v>
      </c>
      <c r="AN12" s="12"/>
      <c r="AO12" s="10"/>
      <c r="AP12" s="10"/>
      <c r="AQ12" s="11">
        <f t="shared" si="26"/>
        <v>0</v>
      </c>
      <c r="AR12" s="44"/>
      <c r="AS12" s="9">
        <f t="shared" si="27"/>
        <v>220.8</v>
      </c>
      <c r="AT12" s="13">
        <f t="shared" si="28"/>
        <v>5</v>
      </c>
      <c r="AU12" s="32">
        <f t="shared" si="29"/>
        <v>2</v>
      </c>
      <c r="AV12" s="12">
        <f t="shared" si="18"/>
        <v>215.8</v>
      </c>
      <c r="AW12" s="14">
        <f t="shared" si="30"/>
        <v>950215.8</v>
      </c>
      <c r="AX12" s="13">
        <f t="shared" si="20"/>
        <v>5</v>
      </c>
      <c r="AY12" s="32">
        <f t="shared" si="31"/>
        <v>1</v>
      </c>
      <c r="AZ12" s="9">
        <f t="shared" si="32"/>
        <v>2</v>
      </c>
      <c r="BA12" s="14">
        <f>IF(AS12=0,0,IF(AY12&lt;&gt;1,(100-AX12)*10000+(100-AZ12),(100-AX12)*10000))</f>
        <v>950000</v>
      </c>
      <c r="BB12" s="36">
        <f t="shared" si="24"/>
        <v>5</v>
      </c>
      <c r="BC12" s="40">
        <f t="shared" si="25"/>
        <v>1</v>
      </c>
    </row>
    <row r="13" spans="1:55">
      <c r="A13" s="6">
        <f t="shared" si="0"/>
        <v>6</v>
      </c>
      <c r="B13" s="7">
        <f t="shared" ref="B13:B21" ca="1" si="33">RAND()</f>
        <v>0.98872706675062982</v>
      </c>
      <c r="C13" s="15">
        <f t="shared" si="2"/>
        <v>6</v>
      </c>
      <c r="D13" s="28" t="s">
        <v>30</v>
      </c>
      <c r="E13" s="8" t="s">
        <v>31</v>
      </c>
      <c r="F13" s="32">
        <v>1995</v>
      </c>
      <c r="G13" s="12" t="s">
        <v>47</v>
      </c>
      <c r="H13" s="10"/>
      <c r="I13" s="11">
        <f t="shared" si="3"/>
        <v>0</v>
      </c>
      <c r="J13" s="12" t="s">
        <v>47</v>
      </c>
      <c r="K13" s="10"/>
      <c r="L13" s="11">
        <f t="shared" si="4"/>
        <v>0</v>
      </c>
      <c r="M13" s="12" t="s">
        <v>47</v>
      </c>
      <c r="N13" s="10"/>
      <c r="O13" s="11">
        <f t="shared" si="5"/>
        <v>0</v>
      </c>
      <c r="P13" s="12" t="s">
        <v>48</v>
      </c>
      <c r="Q13" s="10"/>
      <c r="R13" s="11">
        <f t="shared" si="6"/>
        <v>180.8</v>
      </c>
      <c r="S13" s="12" t="s">
        <v>48</v>
      </c>
      <c r="T13" s="10"/>
      <c r="U13" s="11">
        <f t="shared" si="7"/>
        <v>190.8</v>
      </c>
      <c r="V13" s="12" t="s">
        <v>48</v>
      </c>
      <c r="W13" s="10"/>
      <c r="X13" s="11">
        <f t="shared" si="8"/>
        <v>200.8</v>
      </c>
      <c r="Y13" s="12" t="s">
        <v>49</v>
      </c>
      <c r="Z13" s="10" t="s">
        <v>48</v>
      </c>
      <c r="AA13" s="11">
        <f t="shared" si="9"/>
        <v>210.6</v>
      </c>
      <c r="AB13" s="12" t="s">
        <v>49</v>
      </c>
      <c r="AC13" s="10" t="s">
        <v>48</v>
      </c>
      <c r="AD13" s="11">
        <f t="shared" si="10"/>
        <v>215.6</v>
      </c>
      <c r="AE13" s="12" t="s">
        <v>48</v>
      </c>
      <c r="AF13" s="10"/>
      <c r="AG13" s="11">
        <f t="shared" si="11"/>
        <v>220.8</v>
      </c>
      <c r="AH13" s="12" t="s">
        <v>49</v>
      </c>
      <c r="AI13" s="10" t="s">
        <v>49</v>
      </c>
      <c r="AJ13" s="11">
        <f t="shared" si="12"/>
        <v>0</v>
      </c>
      <c r="AK13" s="12"/>
      <c r="AL13" s="10"/>
      <c r="AM13" s="11">
        <f t="shared" si="13"/>
        <v>0</v>
      </c>
      <c r="AN13" s="12"/>
      <c r="AO13" s="10"/>
      <c r="AP13" s="10"/>
      <c r="AQ13" s="11">
        <f t="shared" si="26"/>
        <v>0</v>
      </c>
      <c r="AR13" s="44"/>
      <c r="AS13" s="9">
        <f t="shared" si="27"/>
        <v>220.8</v>
      </c>
      <c r="AT13" s="13">
        <f t="shared" si="28"/>
        <v>5</v>
      </c>
      <c r="AU13" s="32">
        <f t="shared" si="29"/>
        <v>2</v>
      </c>
      <c r="AV13" s="12">
        <f t="shared" si="18"/>
        <v>215.6</v>
      </c>
      <c r="AW13" s="14">
        <f t="shared" si="30"/>
        <v>950215.6</v>
      </c>
      <c r="AX13" s="13">
        <f t="shared" si="20"/>
        <v>6</v>
      </c>
      <c r="AY13" s="32">
        <f t="shared" si="31"/>
        <v>1</v>
      </c>
      <c r="AZ13" s="9">
        <f t="shared" si="32"/>
        <v>4</v>
      </c>
      <c r="BA13" s="14">
        <f t="shared" ref="BA13:BA21" si="34">IF($D13=0,1,IF(AY13&lt;&gt;1,(100-AX13)*10000+(100-AZ13),(100-AX13)*10000))</f>
        <v>940000</v>
      </c>
      <c r="BB13" s="36">
        <f t="shared" si="24"/>
        <v>6</v>
      </c>
      <c r="BC13" s="40">
        <f t="shared" si="25"/>
        <v>1</v>
      </c>
    </row>
    <row r="14" spans="1:55">
      <c r="A14" s="6">
        <f t="shared" si="0"/>
        <v>7</v>
      </c>
      <c r="B14" s="7">
        <f t="shared" ca="1" si="33"/>
        <v>0.2185006653908792</v>
      </c>
      <c r="C14" s="15">
        <f t="shared" si="2"/>
        <v>7</v>
      </c>
      <c r="D14" s="28" t="s">
        <v>32</v>
      </c>
      <c r="E14" s="8" t="s">
        <v>33</v>
      </c>
      <c r="F14" s="32">
        <v>1991</v>
      </c>
      <c r="G14" s="12" t="s">
        <v>48</v>
      </c>
      <c r="H14" s="10"/>
      <c r="I14" s="11">
        <f t="shared" si="3"/>
        <v>150.80000000000001</v>
      </c>
      <c r="J14" s="12" t="s">
        <v>47</v>
      </c>
      <c r="K14" s="10"/>
      <c r="L14" s="11">
        <f t="shared" si="4"/>
        <v>0</v>
      </c>
      <c r="M14" s="12" t="s">
        <v>47</v>
      </c>
      <c r="N14" s="10"/>
      <c r="O14" s="11">
        <f t="shared" si="5"/>
        <v>0</v>
      </c>
      <c r="P14" s="12" t="s">
        <v>48</v>
      </c>
      <c r="Q14" s="10"/>
      <c r="R14" s="11">
        <f t="shared" si="6"/>
        <v>180.8</v>
      </c>
      <c r="S14" s="12" t="s">
        <v>48</v>
      </c>
      <c r="T14" s="10"/>
      <c r="U14" s="11">
        <f t="shared" si="7"/>
        <v>190.8</v>
      </c>
      <c r="V14" s="12" t="s">
        <v>48</v>
      </c>
      <c r="W14" s="10"/>
      <c r="X14" s="11">
        <f t="shared" si="8"/>
        <v>200.8</v>
      </c>
      <c r="Y14" s="12" t="s">
        <v>48</v>
      </c>
      <c r="Z14" s="10"/>
      <c r="AA14" s="11">
        <f t="shared" si="9"/>
        <v>210.8</v>
      </c>
      <c r="AB14" s="12" t="s">
        <v>48</v>
      </c>
      <c r="AC14" s="10"/>
      <c r="AD14" s="11">
        <f t="shared" si="10"/>
        <v>215.8</v>
      </c>
      <c r="AE14" s="12" t="s">
        <v>49</v>
      </c>
      <c r="AF14" s="10" t="s">
        <v>49</v>
      </c>
      <c r="AG14" s="11">
        <f t="shared" si="11"/>
        <v>0</v>
      </c>
      <c r="AH14" s="12" t="s">
        <v>49</v>
      </c>
      <c r="AI14" s="10" t="s">
        <v>49</v>
      </c>
      <c r="AJ14" s="11">
        <f t="shared" si="12"/>
        <v>0</v>
      </c>
      <c r="AK14" s="12"/>
      <c r="AL14" s="10"/>
      <c r="AM14" s="11">
        <f t="shared" si="13"/>
        <v>0</v>
      </c>
      <c r="AN14" s="12"/>
      <c r="AO14" s="10"/>
      <c r="AP14" s="10"/>
      <c r="AQ14" s="11">
        <f t="shared" si="26"/>
        <v>0</v>
      </c>
      <c r="AR14" s="44"/>
      <c r="AS14" s="9">
        <f t="shared" si="27"/>
        <v>215.8</v>
      </c>
      <c r="AT14" s="13">
        <f t="shared" si="28"/>
        <v>7</v>
      </c>
      <c r="AU14" s="32">
        <f t="shared" si="29"/>
        <v>1</v>
      </c>
      <c r="AV14" s="12">
        <f t="shared" si="18"/>
        <v>930000</v>
      </c>
      <c r="AW14" s="14">
        <f t="shared" si="30"/>
        <v>930000</v>
      </c>
      <c r="AX14" s="13">
        <f t="shared" si="20"/>
        <v>7</v>
      </c>
      <c r="AY14" s="32">
        <f t="shared" si="31"/>
        <v>1</v>
      </c>
      <c r="AZ14" s="9">
        <f t="shared" si="32"/>
        <v>4</v>
      </c>
      <c r="BA14" s="14">
        <f t="shared" si="34"/>
        <v>930000</v>
      </c>
      <c r="BB14" s="36">
        <f t="shared" si="24"/>
        <v>7</v>
      </c>
      <c r="BC14" s="40">
        <f t="shared" si="25"/>
        <v>1</v>
      </c>
    </row>
    <row r="15" spans="1:55">
      <c r="A15" s="6" t="str">
        <f t="shared" si="0"/>
        <v>8-10</v>
      </c>
      <c r="B15" s="7">
        <f t="shared" ca="1" si="33"/>
        <v>0.79864233500356119</v>
      </c>
      <c r="C15" s="15">
        <f t="shared" si="2"/>
        <v>8</v>
      </c>
      <c r="D15" s="28" t="s">
        <v>34</v>
      </c>
      <c r="E15" s="8" t="s">
        <v>35</v>
      </c>
      <c r="F15" s="32">
        <v>1993</v>
      </c>
      <c r="G15" s="12" t="s">
        <v>48</v>
      </c>
      <c r="H15" s="10"/>
      <c r="I15" s="11">
        <f t="shared" si="3"/>
        <v>150.80000000000001</v>
      </c>
      <c r="J15" s="12" t="s">
        <v>48</v>
      </c>
      <c r="K15" s="10"/>
      <c r="L15" s="11">
        <f t="shared" si="4"/>
        <v>160.80000000000001</v>
      </c>
      <c r="M15" s="12" t="s">
        <v>47</v>
      </c>
      <c r="N15" s="10"/>
      <c r="O15" s="11">
        <f t="shared" si="5"/>
        <v>0</v>
      </c>
      <c r="P15" s="12" t="s">
        <v>48</v>
      </c>
      <c r="Q15" s="10"/>
      <c r="R15" s="11">
        <f t="shared" si="6"/>
        <v>180.8</v>
      </c>
      <c r="S15" s="12" t="s">
        <v>48</v>
      </c>
      <c r="T15" s="10"/>
      <c r="U15" s="11">
        <f t="shared" si="7"/>
        <v>190.8</v>
      </c>
      <c r="V15" s="12" t="s">
        <v>48</v>
      </c>
      <c r="W15" s="10"/>
      <c r="X15" s="11">
        <f t="shared" si="8"/>
        <v>200.8</v>
      </c>
      <c r="Y15" s="12" t="s">
        <v>49</v>
      </c>
      <c r="Z15" s="10" t="s">
        <v>49</v>
      </c>
      <c r="AA15" s="11">
        <f t="shared" si="9"/>
        <v>0</v>
      </c>
      <c r="AB15" s="12" t="s">
        <v>49</v>
      </c>
      <c r="AC15" s="10" t="s">
        <v>49</v>
      </c>
      <c r="AD15" s="11">
        <f t="shared" si="10"/>
        <v>0</v>
      </c>
      <c r="AE15" s="12" t="s">
        <v>49</v>
      </c>
      <c r="AF15" s="10" t="s">
        <v>49</v>
      </c>
      <c r="AG15" s="60">
        <f t="shared" si="11"/>
        <v>0</v>
      </c>
      <c r="AH15" s="12" t="s">
        <v>49</v>
      </c>
      <c r="AI15" s="10" t="s">
        <v>49</v>
      </c>
      <c r="AJ15" s="11">
        <f t="shared" si="12"/>
        <v>0</v>
      </c>
      <c r="AK15" s="12"/>
      <c r="AL15" s="10"/>
      <c r="AM15" s="11">
        <f t="shared" si="13"/>
        <v>0</v>
      </c>
      <c r="AN15" s="12"/>
      <c r="AO15" s="10"/>
      <c r="AP15" s="10"/>
      <c r="AQ15" s="11">
        <f t="shared" si="26"/>
        <v>0</v>
      </c>
      <c r="AR15" s="44"/>
      <c r="AS15" s="9">
        <f t="shared" si="27"/>
        <v>200.8</v>
      </c>
      <c r="AT15" s="13">
        <f t="shared" si="28"/>
        <v>8</v>
      </c>
      <c r="AU15" s="32">
        <f t="shared" si="29"/>
        <v>4</v>
      </c>
      <c r="AV15" s="12">
        <f t="shared" si="18"/>
        <v>190.8</v>
      </c>
      <c r="AW15" s="14">
        <f t="shared" si="30"/>
        <v>920190.8</v>
      </c>
      <c r="AX15" s="13">
        <f t="shared" si="20"/>
        <v>8</v>
      </c>
      <c r="AY15" s="32">
        <f t="shared" si="31"/>
        <v>3</v>
      </c>
      <c r="AZ15" s="9">
        <f t="shared" si="32"/>
        <v>8</v>
      </c>
      <c r="BA15" s="14">
        <f t="shared" si="34"/>
        <v>920092</v>
      </c>
      <c r="BB15" s="36">
        <f t="shared" si="24"/>
        <v>8</v>
      </c>
      <c r="BC15" s="40">
        <f t="shared" si="25"/>
        <v>3</v>
      </c>
    </row>
    <row r="16" spans="1:55">
      <c r="A16" s="6" t="str">
        <f t="shared" si="0"/>
        <v>8-10</v>
      </c>
      <c r="B16" s="7">
        <f t="shared" ca="1" si="33"/>
        <v>0.80208484037276584</v>
      </c>
      <c r="C16" s="15">
        <f t="shared" si="2"/>
        <v>8</v>
      </c>
      <c r="D16" s="28" t="s">
        <v>36</v>
      </c>
      <c r="E16" s="8" t="s">
        <v>35</v>
      </c>
      <c r="F16" s="32">
        <v>1995</v>
      </c>
      <c r="G16" s="12" t="s">
        <v>48</v>
      </c>
      <c r="H16" s="10"/>
      <c r="I16" s="11">
        <f t="shared" si="3"/>
        <v>150.80000000000001</v>
      </c>
      <c r="J16" s="12" t="s">
        <v>48</v>
      </c>
      <c r="K16" s="10"/>
      <c r="L16" s="11">
        <f t="shared" si="4"/>
        <v>160.80000000000001</v>
      </c>
      <c r="M16" s="12" t="s">
        <v>47</v>
      </c>
      <c r="N16" s="10"/>
      <c r="O16" s="11">
        <f t="shared" si="5"/>
        <v>0</v>
      </c>
      <c r="P16" s="12" t="s">
        <v>48</v>
      </c>
      <c r="Q16" s="10"/>
      <c r="R16" s="11">
        <f t="shared" si="6"/>
        <v>180.8</v>
      </c>
      <c r="S16" s="12" t="s">
        <v>48</v>
      </c>
      <c r="T16" s="10"/>
      <c r="U16" s="11">
        <f t="shared" si="7"/>
        <v>190.8</v>
      </c>
      <c r="V16" s="12" t="s">
        <v>48</v>
      </c>
      <c r="W16" s="10"/>
      <c r="X16" s="11">
        <f t="shared" si="8"/>
        <v>200.8</v>
      </c>
      <c r="Y16" s="12" t="s">
        <v>49</v>
      </c>
      <c r="Z16" s="10" t="s">
        <v>49</v>
      </c>
      <c r="AA16" s="11">
        <f t="shared" si="9"/>
        <v>0</v>
      </c>
      <c r="AB16" s="12" t="s">
        <v>49</v>
      </c>
      <c r="AC16" s="10" t="s">
        <v>49</v>
      </c>
      <c r="AD16" s="11">
        <f t="shared" si="10"/>
        <v>0</v>
      </c>
      <c r="AE16" s="12" t="s">
        <v>49</v>
      </c>
      <c r="AF16" s="10" t="s">
        <v>49</v>
      </c>
      <c r="AG16" s="60">
        <f t="shared" si="11"/>
        <v>0</v>
      </c>
      <c r="AH16" s="12" t="s">
        <v>49</v>
      </c>
      <c r="AI16" s="10" t="s">
        <v>49</v>
      </c>
      <c r="AJ16" s="11">
        <f t="shared" si="12"/>
        <v>0</v>
      </c>
      <c r="AK16" s="12"/>
      <c r="AL16" s="10"/>
      <c r="AM16" s="11">
        <f t="shared" si="13"/>
        <v>0</v>
      </c>
      <c r="AN16" s="12"/>
      <c r="AO16" s="10"/>
      <c r="AP16" s="10"/>
      <c r="AQ16" s="11">
        <f t="shared" si="26"/>
        <v>0</v>
      </c>
      <c r="AR16" s="44"/>
      <c r="AS16" s="9">
        <f t="shared" si="27"/>
        <v>200.8</v>
      </c>
      <c r="AT16" s="13">
        <f t="shared" si="28"/>
        <v>8</v>
      </c>
      <c r="AU16" s="32">
        <f t="shared" si="29"/>
        <v>4</v>
      </c>
      <c r="AV16" s="12">
        <f t="shared" si="18"/>
        <v>190.8</v>
      </c>
      <c r="AW16" s="14">
        <f t="shared" si="30"/>
        <v>920190.8</v>
      </c>
      <c r="AX16" s="13">
        <f t="shared" si="20"/>
        <v>8</v>
      </c>
      <c r="AY16" s="32">
        <f t="shared" si="31"/>
        <v>3</v>
      </c>
      <c r="AZ16" s="9">
        <f t="shared" si="32"/>
        <v>8</v>
      </c>
      <c r="BA16" s="14">
        <f t="shared" si="34"/>
        <v>920092</v>
      </c>
      <c r="BB16" s="36">
        <f t="shared" si="24"/>
        <v>8</v>
      </c>
      <c r="BC16" s="40">
        <f t="shared" si="25"/>
        <v>3</v>
      </c>
    </row>
    <row r="17" spans="1:55">
      <c r="A17" s="6" t="str">
        <f t="shared" si="0"/>
        <v>8-10</v>
      </c>
      <c r="B17" s="7">
        <f t="shared" ca="1" si="33"/>
        <v>0.62262599292447263</v>
      </c>
      <c r="C17" s="15">
        <f t="shared" si="2"/>
        <v>8</v>
      </c>
      <c r="D17" s="28" t="s">
        <v>37</v>
      </c>
      <c r="E17" s="8" t="s">
        <v>38</v>
      </c>
      <c r="F17" s="32">
        <v>1987</v>
      </c>
      <c r="G17" s="12" t="s">
        <v>47</v>
      </c>
      <c r="H17" s="10"/>
      <c r="I17" s="11">
        <f t="shared" si="3"/>
        <v>0</v>
      </c>
      <c r="J17" s="12" t="s">
        <v>48</v>
      </c>
      <c r="K17" s="10"/>
      <c r="L17" s="11">
        <f t="shared" si="4"/>
        <v>160.80000000000001</v>
      </c>
      <c r="M17" s="12" t="s">
        <v>47</v>
      </c>
      <c r="N17" s="10"/>
      <c r="O17" s="11">
        <f t="shared" si="5"/>
        <v>0</v>
      </c>
      <c r="P17" s="12" t="s">
        <v>47</v>
      </c>
      <c r="Q17" s="10"/>
      <c r="R17" s="11">
        <f t="shared" si="6"/>
        <v>0</v>
      </c>
      <c r="S17" s="12" t="s">
        <v>48</v>
      </c>
      <c r="T17" s="10"/>
      <c r="U17" s="11">
        <f t="shared" si="7"/>
        <v>190.8</v>
      </c>
      <c r="V17" s="12" t="s">
        <v>48</v>
      </c>
      <c r="W17" s="10"/>
      <c r="X17" s="11">
        <f t="shared" si="8"/>
        <v>200.8</v>
      </c>
      <c r="Y17" s="12" t="s">
        <v>49</v>
      </c>
      <c r="Z17" s="10" t="s">
        <v>49</v>
      </c>
      <c r="AA17" s="11">
        <f t="shared" si="9"/>
        <v>0</v>
      </c>
      <c r="AB17" s="12" t="s">
        <v>49</v>
      </c>
      <c r="AC17" s="10" t="s">
        <v>49</v>
      </c>
      <c r="AD17" s="11">
        <f t="shared" si="10"/>
        <v>0</v>
      </c>
      <c r="AE17" s="12" t="s">
        <v>49</v>
      </c>
      <c r="AF17" s="10" t="s">
        <v>49</v>
      </c>
      <c r="AG17" s="60">
        <f t="shared" si="11"/>
        <v>0</v>
      </c>
      <c r="AH17" s="12" t="s">
        <v>49</v>
      </c>
      <c r="AI17" s="10" t="s">
        <v>49</v>
      </c>
      <c r="AJ17" s="11">
        <f t="shared" si="12"/>
        <v>0</v>
      </c>
      <c r="AK17" s="12"/>
      <c r="AL17" s="10"/>
      <c r="AM17" s="11">
        <f t="shared" si="13"/>
        <v>0</v>
      </c>
      <c r="AN17" s="12"/>
      <c r="AO17" s="10"/>
      <c r="AP17" s="10"/>
      <c r="AQ17" s="11">
        <f t="shared" si="26"/>
        <v>0</v>
      </c>
      <c r="AR17" s="44"/>
      <c r="AS17" s="9">
        <f t="shared" si="27"/>
        <v>200.8</v>
      </c>
      <c r="AT17" s="13">
        <f t="shared" si="28"/>
        <v>8</v>
      </c>
      <c r="AU17" s="32">
        <f t="shared" si="29"/>
        <v>4</v>
      </c>
      <c r="AV17" s="12">
        <f t="shared" si="18"/>
        <v>190.8</v>
      </c>
      <c r="AW17" s="14">
        <f t="shared" si="30"/>
        <v>920190.8</v>
      </c>
      <c r="AX17" s="13">
        <f t="shared" si="20"/>
        <v>8</v>
      </c>
      <c r="AY17" s="32">
        <f t="shared" si="31"/>
        <v>3</v>
      </c>
      <c r="AZ17" s="9">
        <f t="shared" si="32"/>
        <v>8</v>
      </c>
      <c r="BA17" s="14">
        <f t="shared" si="34"/>
        <v>920092</v>
      </c>
      <c r="BB17" s="36">
        <f t="shared" si="24"/>
        <v>8</v>
      </c>
      <c r="BC17" s="40">
        <f t="shared" si="25"/>
        <v>3</v>
      </c>
    </row>
    <row r="18" spans="1:55">
      <c r="A18" s="6">
        <f t="shared" si="0"/>
        <v>11</v>
      </c>
      <c r="B18" s="7">
        <f t="shared" ca="1" si="33"/>
        <v>0.14272225711384445</v>
      </c>
      <c r="C18" s="15">
        <f t="shared" si="2"/>
        <v>11</v>
      </c>
      <c r="D18" s="28" t="s">
        <v>39</v>
      </c>
      <c r="E18" s="8" t="s">
        <v>40</v>
      </c>
      <c r="F18" s="32">
        <v>1986</v>
      </c>
      <c r="G18" s="12" t="s">
        <v>48</v>
      </c>
      <c r="H18" s="10"/>
      <c r="I18" s="11">
        <f t="shared" si="3"/>
        <v>150.80000000000001</v>
      </c>
      <c r="J18" s="12" t="s">
        <v>47</v>
      </c>
      <c r="K18" s="10"/>
      <c r="L18" s="11">
        <f t="shared" si="4"/>
        <v>0</v>
      </c>
      <c r="M18" s="12" t="s">
        <v>47</v>
      </c>
      <c r="N18" s="10"/>
      <c r="O18" s="11">
        <f t="shared" si="5"/>
        <v>0</v>
      </c>
      <c r="P18" s="12" t="s">
        <v>48</v>
      </c>
      <c r="Q18" s="10"/>
      <c r="R18" s="11">
        <f t="shared" si="6"/>
        <v>180.8</v>
      </c>
      <c r="S18" s="12" t="s">
        <v>47</v>
      </c>
      <c r="T18" s="10"/>
      <c r="U18" s="11">
        <f t="shared" si="7"/>
        <v>0</v>
      </c>
      <c r="V18" s="12" t="s">
        <v>48</v>
      </c>
      <c r="W18" s="10"/>
      <c r="X18" s="11">
        <f t="shared" si="8"/>
        <v>200.8</v>
      </c>
      <c r="Y18" s="12" t="s">
        <v>49</v>
      </c>
      <c r="Z18" s="10" t="s">
        <v>49</v>
      </c>
      <c r="AA18" s="11">
        <f t="shared" si="9"/>
        <v>0</v>
      </c>
      <c r="AB18" s="12" t="s">
        <v>49</v>
      </c>
      <c r="AC18" s="10" t="s">
        <v>49</v>
      </c>
      <c r="AD18" s="11">
        <f t="shared" si="10"/>
        <v>0</v>
      </c>
      <c r="AE18" s="12" t="s">
        <v>49</v>
      </c>
      <c r="AF18" s="10" t="s">
        <v>49</v>
      </c>
      <c r="AG18" s="60">
        <f t="shared" si="11"/>
        <v>0</v>
      </c>
      <c r="AH18" s="12" t="s">
        <v>49</v>
      </c>
      <c r="AI18" s="10" t="s">
        <v>49</v>
      </c>
      <c r="AJ18" s="11">
        <f t="shared" si="12"/>
        <v>0</v>
      </c>
      <c r="AK18" s="12"/>
      <c r="AL18" s="10"/>
      <c r="AM18" s="11">
        <f t="shared" si="13"/>
        <v>0</v>
      </c>
      <c r="AN18" s="12"/>
      <c r="AO18" s="10"/>
      <c r="AP18" s="10"/>
      <c r="AQ18" s="11">
        <f t="shared" si="26"/>
        <v>0</v>
      </c>
      <c r="AR18" s="44"/>
      <c r="AS18" s="9">
        <f t="shared" si="27"/>
        <v>200.8</v>
      </c>
      <c r="AT18" s="13">
        <f t="shared" si="28"/>
        <v>8</v>
      </c>
      <c r="AU18" s="32">
        <f t="shared" si="29"/>
        <v>4</v>
      </c>
      <c r="AV18" s="12">
        <f t="shared" si="18"/>
        <v>180.8</v>
      </c>
      <c r="AW18" s="14">
        <f t="shared" si="30"/>
        <v>920180.8</v>
      </c>
      <c r="AX18" s="13">
        <f t="shared" si="20"/>
        <v>11</v>
      </c>
      <c r="AY18" s="32">
        <f t="shared" si="31"/>
        <v>1</v>
      </c>
      <c r="AZ18" s="9">
        <f t="shared" si="32"/>
        <v>8</v>
      </c>
      <c r="BA18" s="14">
        <f t="shared" si="34"/>
        <v>890000</v>
      </c>
      <c r="BB18" s="36">
        <f t="shared" si="24"/>
        <v>11</v>
      </c>
      <c r="BC18" s="40">
        <f t="shared" si="25"/>
        <v>1</v>
      </c>
    </row>
    <row r="19" spans="1:55">
      <c r="A19" s="6">
        <f t="shared" si="0"/>
        <v>12</v>
      </c>
      <c r="B19" s="7">
        <f t="shared" ca="1" si="33"/>
        <v>0.50316358364542002</v>
      </c>
      <c r="C19" s="15">
        <f t="shared" si="2"/>
        <v>12</v>
      </c>
      <c r="D19" s="28" t="s">
        <v>41</v>
      </c>
      <c r="E19" s="8" t="s">
        <v>42</v>
      </c>
      <c r="F19" s="32">
        <v>1994</v>
      </c>
      <c r="G19" s="12" t="s">
        <v>48</v>
      </c>
      <c r="H19" s="10"/>
      <c r="I19" s="11">
        <f t="shared" si="3"/>
        <v>150.80000000000001</v>
      </c>
      <c r="J19" s="12" t="s">
        <v>47</v>
      </c>
      <c r="K19" s="10"/>
      <c r="L19" s="11">
        <f t="shared" si="4"/>
        <v>0</v>
      </c>
      <c r="M19" s="12" t="s">
        <v>47</v>
      </c>
      <c r="N19" s="10"/>
      <c r="O19" s="11">
        <f t="shared" si="5"/>
        <v>0</v>
      </c>
      <c r="P19" s="12" t="s">
        <v>48</v>
      </c>
      <c r="Q19" s="10"/>
      <c r="R19" s="11">
        <f t="shared" si="6"/>
        <v>180.8</v>
      </c>
      <c r="S19" s="12" t="s">
        <v>48</v>
      </c>
      <c r="T19" s="10"/>
      <c r="U19" s="11">
        <f t="shared" si="7"/>
        <v>190.8</v>
      </c>
      <c r="V19" s="12" t="s">
        <v>49</v>
      </c>
      <c r="W19" s="10" t="s">
        <v>49</v>
      </c>
      <c r="X19" s="11">
        <f t="shared" si="8"/>
        <v>0</v>
      </c>
      <c r="Y19" s="12" t="s">
        <v>49</v>
      </c>
      <c r="Z19" s="10" t="s">
        <v>49</v>
      </c>
      <c r="AA19" s="11">
        <f t="shared" si="9"/>
        <v>0</v>
      </c>
      <c r="AB19" s="12" t="s">
        <v>49</v>
      </c>
      <c r="AC19" s="10" t="s">
        <v>49</v>
      </c>
      <c r="AD19" s="11">
        <f t="shared" si="10"/>
        <v>0</v>
      </c>
      <c r="AE19" s="12" t="s">
        <v>49</v>
      </c>
      <c r="AF19" s="10" t="s">
        <v>49</v>
      </c>
      <c r="AG19" s="60">
        <f t="shared" si="11"/>
        <v>0</v>
      </c>
      <c r="AH19" s="12" t="s">
        <v>49</v>
      </c>
      <c r="AI19" s="10" t="s">
        <v>49</v>
      </c>
      <c r="AJ19" s="11">
        <f t="shared" si="12"/>
        <v>0</v>
      </c>
      <c r="AK19" s="12"/>
      <c r="AL19" s="10"/>
      <c r="AM19" s="11">
        <f t="shared" si="13"/>
        <v>0</v>
      </c>
      <c r="AN19" s="12"/>
      <c r="AO19" s="10"/>
      <c r="AP19" s="10"/>
      <c r="AQ19" s="11">
        <f t="shared" si="26"/>
        <v>0</v>
      </c>
      <c r="AR19" s="44"/>
      <c r="AS19" s="9">
        <f t="shared" si="27"/>
        <v>190.8</v>
      </c>
      <c r="AT19" s="13">
        <f t="shared" si="28"/>
        <v>12</v>
      </c>
      <c r="AU19" s="32">
        <f t="shared" si="29"/>
        <v>1</v>
      </c>
      <c r="AV19" s="12">
        <f t="shared" si="18"/>
        <v>880000</v>
      </c>
      <c r="AW19" s="14">
        <f t="shared" si="30"/>
        <v>880000</v>
      </c>
      <c r="AX19" s="13">
        <f t="shared" si="20"/>
        <v>12</v>
      </c>
      <c r="AY19" s="32">
        <f t="shared" si="31"/>
        <v>1</v>
      </c>
      <c r="AZ19" s="9">
        <f t="shared" si="32"/>
        <v>10</v>
      </c>
      <c r="BA19" s="14">
        <f t="shared" si="34"/>
        <v>880000</v>
      </c>
      <c r="BB19" s="36">
        <f t="shared" si="24"/>
        <v>12</v>
      </c>
      <c r="BC19" s="40">
        <f t="shared" si="25"/>
        <v>1</v>
      </c>
    </row>
    <row r="20" spans="1:55" ht="16.5" customHeight="1">
      <c r="A20" s="6">
        <f t="shared" si="0"/>
        <v>13</v>
      </c>
      <c r="B20" s="7">
        <f t="shared" ca="1" si="33"/>
        <v>0.37180064392210443</v>
      </c>
      <c r="C20" s="15">
        <f t="shared" si="2"/>
        <v>13</v>
      </c>
      <c r="D20" s="28" t="s">
        <v>43</v>
      </c>
      <c r="E20" s="8" t="s">
        <v>44</v>
      </c>
      <c r="F20" s="32">
        <v>1990</v>
      </c>
      <c r="G20" s="12" t="s">
        <v>49</v>
      </c>
      <c r="H20" s="10" t="s">
        <v>48</v>
      </c>
      <c r="I20" s="11">
        <f t="shared" si="3"/>
        <v>150.6</v>
      </c>
      <c r="J20" s="12" t="s">
        <v>48</v>
      </c>
      <c r="K20" s="10"/>
      <c r="L20" s="11">
        <f t="shared" si="4"/>
        <v>160.80000000000001</v>
      </c>
      <c r="M20" s="12" t="s">
        <v>47</v>
      </c>
      <c r="N20" s="10"/>
      <c r="O20" s="11">
        <f t="shared" si="5"/>
        <v>0</v>
      </c>
      <c r="P20" s="12" t="s">
        <v>49</v>
      </c>
      <c r="Q20" s="10" t="s">
        <v>48</v>
      </c>
      <c r="R20" s="11">
        <f t="shared" si="6"/>
        <v>180.6</v>
      </c>
      <c r="S20" s="12" t="s">
        <v>49</v>
      </c>
      <c r="T20" s="10" t="s">
        <v>49</v>
      </c>
      <c r="U20" s="11">
        <f t="shared" si="7"/>
        <v>0</v>
      </c>
      <c r="V20" s="12" t="s">
        <v>49</v>
      </c>
      <c r="W20" s="10" t="s">
        <v>49</v>
      </c>
      <c r="X20" s="11">
        <f t="shared" si="8"/>
        <v>0</v>
      </c>
      <c r="Y20" s="12" t="s">
        <v>49</v>
      </c>
      <c r="Z20" s="10" t="s">
        <v>49</v>
      </c>
      <c r="AA20" s="60">
        <f t="shared" si="9"/>
        <v>0</v>
      </c>
      <c r="AB20" s="12" t="s">
        <v>49</v>
      </c>
      <c r="AC20" s="10" t="s">
        <v>49</v>
      </c>
      <c r="AD20" s="11">
        <f t="shared" si="10"/>
        <v>0</v>
      </c>
      <c r="AE20" s="12" t="s">
        <v>49</v>
      </c>
      <c r="AF20" s="10" t="s">
        <v>49</v>
      </c>
      <c r="AG20" s="60">
        <f t="shared" si="11"/>
        <v>0</v>
      </c>
      <c r="AH20" s="12" t="s">
        <v>49</v>
      </c>
      <c r="AI20" s="10" t="s">
        <v>49</v>
      </c>
      <c r="AJ20" s="11">
        <f t="shared" si="12"/>
        <v>0</v>
      </c>
      <c r="AK20" s="12"/>
      <c r="AL20" s="10"/>
      <c r="AM20" s="11">
        <f t="shared" si="13"/>
        <v>0</v>
      </c>
      <c r="AN20" s="12"/>
      <c r="AO20" s="10"/>
      <c r="AP20" s="10"/>
      <c r="AQ20" s="11">
        <f t="shared" si="26"/>
        <v>0</v>
      </c>
      <c r="AR20" s="44"/>
      <c r="AS20" s="9">
        <f t="shared" si="27"/>
        <v>180.6</v>
      </c>
      <c r="AT20" s="13">
        <f t="shared" si="28"/>
        <v>13</v>
      </c>
      <c r="AU20" s="32">
        <f t="shared" si="29"/>
        <v>1</v>
      </c>
      <c r="AV20" s="12">
        <f t="shared" si="18"/>
        <v>870000</v>
      </c>
      <c r="AW20" s="14">
        <f t="shared" si="30"/>
        <v>870000</v>
      </c>
      <c r="AX20" s="13">
        <f t="shared" si="20"/>
        <v>13</v>
      </c>
      <c r="AY20" s="32">
        <f t="shared" si="31"/>
        <v>1</v>
      </c>
      <c r="AZ20" s="9">
        <f t="shared" si="32"/>
        <v>14</v>
      </c>
      <c r="BA20" s="14">
        <f t="shared" si="34"/>
        <v>870000</v>
      </c>
      <c r="BB20" s="36">
        <f t="shared" si="24"/>
        <v>13</v>
      </c>
      <c r="BC20" s="40">
        <f t="shared" si="25"/>
        <v>1</v>
      </c>
    </row>
    <row r="21" spans="1:55" ht="16.5" thickBot="1">
      <c r="A21" s="16">
        <f t="shared" si="0"/>
        <v>14</v>
      </c>
      <c r="B21" s="17">
        <f t="shared" ca="1" si="33"/>
        <v>0.91463177562232301</v>
      </c>
      <c r="C21" s="23">
        <f t="shared" si="2"/>
        <v>14</v>
      </c>
      <c r="D21" s="48" t="s">
        <v>45</v>
      </c>
      <c r="E21" s="49" t="s">
        <v>46</v>
      </c>
      <c r="F21" s="53">
        <v>1985</v>
      </c>
      <c r="G21" s="50" t="s">
        <v>48</v>
      </c>
      <c r="H21" s="51"/>
      <c r="I21" s="21">
        <f t="shared" si="3"/>
        <v>150.80000000000001</v>
      </c>
      <c r="J21" s="50" t="s">
        <v>48</v>
      </c>
      <c r="K21" s="51"/>
      <c r="L21" s="21">
        <f t="shared" si="4"/>
        <v>160.80000000000001</v>
      </c>
      <c r="M21" s="50" t="s">
        <v>47</v>
      </c>
      <c r="N21" s="51"/>
      <c r="O21" s="21">
        <f t="shared" si="5"/>
        <v>0</v>
      </c>
      <c r="P21" s="50" t="s">
        <v>49</v>
      </c>
      <c r="Q21" s="51" t="s">
        <v>49</v>
      </c>
      <c r="R21" s="21">
        <f t="shared" si="6"/>
        <v>0</v>
      </c>
      <c r="S21" s="50" t="s">
        <v>49</v>
      </c>
      <c r="T21" s="51" t="s">
        <v>49</v>
      </c>
      <c r="U21" s="21">
        <f t="shared" si="7"/>
        <v>0</v>
      </c>
      <c r="V21" s="50" t="s">
        <v>49</v>
      </c>
      <c r="W21" s="51" t="s">
        <v>49</v>
      </c>
      <c r="X21" s="21">
        <f t="shared" si="8"/>
        <v>0</v>
      </c>
      <c r="Y21" s="50" t="s">
        <v>49</v>
      </c>
      <c r="Z21" s="51" t="s">
        <v>49</v>
      </c>
      <c r="AA21" s="64">
        <f t="shared" si="9"/>
        <v>0</v>
      </c>
      <c r="AB21" s="50" t="s">
        <v>49</v>
      </c>
      <c r="AC21" s="51" t="s">
        <v>49</v>
      </c>
      <c r="AD21" s="21">
        <f t="shared" si="10"/>
        <v>0</v>
      </c>
      <c r="AE21" s="50" t="s">
        <v>49</v>
      </c>
      <c r="AF21" s="51" t="s">
        <v>49</v>
      </c>
      <c r="AG21" s="64">
        <f t="shared" si="11"/>
        <v>0</v>
      </c>
      <c r="AH21" s="50" t="s">
        <v>49</v>
      </c>
      <c r="AI21" s="51" t="s">
        <v>49</v>
      </c>
      <c r="AJ21" s="21">
        <f t="shared" si="12"/>
        <v>0</v>
      </c>
      <c r="AK21" s="22"/>
      <c r="AL21" s="20"/>
      <c r="AM21" s="21">
        <f t="shared" si="13"/>
        <v>0</v>
      </c>
      <c r="AN21" s="22"/>
      <c r="AO21" s="20"/>
      <c r="AP21" s="20"/>
      <c r="AQ21" s="21">
        <f t="shared" si="26"/>
        <v>0</v>
      </c>
      <c r="AR21" s="44"/>
      <c r="AS21" s="19">
        <f t="shared" si="27"/>
        <v>160.80000000000001</v>
      </c>
      <c r="AT21" s="23">
        <f t="shared" si="28"/>
        <v>14</v>
      </c>
      <c r="AU21" s="33">
        <f t="shared" si="29"/>
        <v>1</v>
      </c>
      <c r="AV21" s="22">
        <f t="shared" si="18"/>
        <v>860000</v>
      </c>
      <c r="AW21" s="24">
        <f t="shared" si="30"/>
        <v>860000</v>
      </c>
      <c r="AX21" s="23">
        <f t="shared" si="20"/>
        <v>14</v>
      </c>
      <c r="AY21" s="33">
        <f t="shared" si="31"/>
        <v>1</v>
      </c>
      <c r="AZ21" s="19">
        <f t="shared" si="32"/>
        <v>14</v>
      </c>
      <c r="BA21" s="24">
        <f t="shared" si="34"/>
        <v>860000</v>
      </c>
      <c r="BB21" s="37">
        <f t="shared" si="24"/>
        <v>14</v>
      </c>
      <c r="BC21" s="41">
        <f t="shared" si="25"/>
        <v>1</v>
      </c>
    </row>
    <row r="23" spans="1:55">
      <c r="D23" s="25" t="s">
        <v>13</v>
      </c>
      <c r="E23" s="85" t="s">
        <v>14</v>
      </c>
      <c r="F23" s="85"/>
      <c r="G23" s="85" t="s">
        <v>15</v>
      </c>
      <c r="H23" s="85"/>
      <c r="I23" s="85"/>
      <c r="J23" s="85"/>
      <c r="K23" s="85"/>
      <c r="L23" s="85"/>
      <c r="N23" s="87" t="s">
        <v>16</v>
      </c>
      <c r="O23" s="87"/>
      <c r="P23" s="87"/>
      <c r="Q23" s="87"/>
      <c r="R23" s="87"/>
      <c r="S23" s="86">
        <f ca="1">NOW()</f>
        <v>40999.907235763887</v>
      </c>
      <c r="T23" s="86"/>
      <c r="U23" s="86"/>
      <c r="V23" s="86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</sheetData>
  <sortState ref="A8:BC23">
    <sortCondition ref="C8:C30"/>
  </sortState>
  <mergeCells count="25">
    <mergeCell ref="E23:F23"/>
    <mergeCell ref="A5:A6"/>
    <mergeCell ref="G23:L23"/>
    <mergeCell ref="S23:V23"/>
    <mergeCell ref="N23:R23"/>
    <mergeCell ref="B5:B6"/>
    <mergeCell ref="C5:C6"/>
    <mergeCell ref="D5:D6"/>
    <mergeCell ref="E5:E6"/>
    <mergeCell ref="F5:F6"/>
    <mergeCell ref="H3:S3"/>
    <mergeCell ref="M6:O6"/>
    <mergeCell ref="AE6:AG6"/>
    <mergeCell ref="Y6:AA6"/>
    <mergeCell ref="P6:R6"/>
    <mergeCell ref="T3:AI3"/>
    <mergeCell ref="AB6:AD6"/>
    <mergeCell ref="AH6:AJ6"/>
    <mergeCell ref="G6:I6"/>
    <mergeCell ref="AN6:AQ6"/>
    <mergeCell ref="G5:AQ5"/>
    <mergeCell ref="V6:X6"/>
    <mergeCell ref="J6:L6"/>
    <mergeCell ref="S6:U6"/>
    <mergeCell ref="AK6:AM6"/>
  </mergeCells>
  <conditionalFormatting sqref="J7:J21 M7:M21 P7:P21 AK7:AK21 S7:S21 V7:V21 Y7:Y21 AB7:AB21 AE7:AE21 AH7:AH20">
    <cfRule type="expression" dxfId="47" priority="3">
      <formula>H7="x"</formula>
    </cfRule>
  </conditionalFormatting>
  <conditionalFormatting sqref="K7:K21 N7:N21 Q7:Q21 AL7:AL21 T7:T21 W7:W21 Z7:Z21 AC7:AC21 AF7:AF21 AI7:AI21">
    <cfRule type="expression" dxfId="46" priority="2">
      <formula>H7="x"</formula>
    </cfRule>
  </conditionalFormatting>
  <conditionalFormatting sqref="AH21">
    <cfRule type="expression" dxfId="45" priority="1">
      <formula>AF21="x"</formula>
    </cfRule>
  </conditionalFormatting>
  <dataValidations disablePrompts="1" count="1">
    <dataValidation type="list" allowBlank="1" showInputMessage="1" showErrorMessage="1" sqref="AN7:AP21 AB7:AC21 AK7:AL21 P7:Q21 M7:N21 J7:K21 G7:H21 S7:T21 AE7:AF21 V7:W21 Y7:Z21 AH7:AI21">
      <formula1>"o,x,-"</formula1>
    </dataValidation>
  </dataValidations>
  <pageMargins left="0.7" right="0.7" top="0.78740157499999996" bottom="0.78740157499999996" header="0.3" footer="0.3"/>
  <pageSetup paperSize="9" scale="67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3"/>
  <dimension ref="A1:BM14"/>
  <sheetViews>
    <sheetView showGridLines="0" zoomScaleNormal="100" workbookViewId="0">
      <pane xSplit="3" ySplit="7" topLeftCell="D8" activePane="bottomRight" state="frozen"/>
      <selection activeCell="K8" sqref="K8:K13"/>
      <selection pane="topRight" activeCell="K8" sqref="K8:K13"/>
      <selection pane="bottomLeft" activeCell="K8" sqref="K8:K13"/>
      <selection pane="bottomRight"/>
    </sheetView>
  </sheetViews>
  <sheetFormatPr defaultRowHeight="15.75"/>
  <cols>
    <col min="1" max="1" width="10.25" style="1" customWidth="1"/>
    <col min="2" max="2" width="12.125" style="1" hidden="1" customWidth="1"/>
    <col min="3" max="3" width="6.125" style="1" hidden="1" customWidth="1"/>
    <col min="4" max="4" width="18.625" style="1" customWidth="1"/>
    <col min="5" max="5" width="12.5" style="1" bestFit="1" customWidth="1"/>
    <col min="6" max="6" width="8.25" style="26" customWidth="1"/>
    <col min="7" max="8" width="3.625" style="1" customWidth="1"/>
    <col min="9" max="9" width="3.5" style="1" hidden="1" customWidth="1"/>
    <col min="10" max="11" width="3.625" style="1" customWidth="1"/>
    <col min="12" max="12" width="3.5" style="1" hidden="1" customWidth="1"/>
    <col min="13" max="14" width="3.625" style="1" customWidth="1"/>
    <col min="15" max="15" width="3.5" style="1" hidden="1" customWidth="1"/>
    <col min="16" max="17" width="3.625" style="1" customWidth="1"/>
    <col min="18" max="18" width="3.5" style="1" hidden="1" customWidth="1"/>
    <col min="19" max="20" width="3.625" style="1" customWidth="1"/>
    <col min="21" max="21" width="3.5" style="1" hidden="1" customWidth="1"/>
    <col min="22" max="23" width="3.625" style="1" customWidth="1"/>
    <col min="24" max="24" width="3.5" style="1" hidden="1" customWidth="1"/>
    <col min="25" max="26" width="3.625" style="1" customWidth="1"/>
    <col min="27" max="27" width="3.5" style="1" hidden="1" customWidth="1"/>
    <col min="28" max="29" width="3.625" style="1" customWidth="1"/>
    <col min="30" max="30" width="3.5" style="1" hidden="1" customWidth="1"/>
    <col min="31" max="32" width="3.625" style="1" customWidth="1"/>
    <col min="33" max="33" width="3.5" style="1" hidden="1" customWidth="1"/>
    <col min="34" max="35" width="3.625" style="1" customWidth="1"/>
    <col min="36" max="36" width="3.5" style="1" hidden="1" customWidth="1"/>
    <col min="37" max="38" width="3.625" style="1" customWidth="1"/>
    <col min="39" max="39" width="3.375" style="1" hidden="1" customWidth="1"/>
    <col min="40" max="41" width="3.625" style="1" customWidth="1"/>
    <col min="42" max="42" width="3.375" style="1" hidden="1" customWidth="1"/>
    <col min="43" max="43" width="2.25" style="1" hidden="1" customWidth="1"/>
    <col min="44" max="44" width="5.875" style="1" hidden="1" customWidth="1"/>
    <col min="45" max="45" width="6.125" style="1" hidden="1" customWidth="1"/>
    <col min="46" max="46" width="5.125" style="1" hidden="1" customWidth="1"/>
    <col min="47" max="47" width="6.875" style="1" hidden="1" customWidth="1"/>
    <col min="48" max="48" width="8.375" style="1" hidden="1" customWidth="1"/>
    <col min="49" max="49" width="6.125" style="1" hidden="1" customWidth="1"/>
    <col min="50" max="50" width="5.125" style="1" hidden="1" customWidth="1"/>
    <col min="51" max="51" width="11.875" style="1" hidden="1" customWidth="1"/>
    <col min="52" max="52" width="8.375" style="1" hidden="1" customWidth="1"/>
    <col min="53" max="53" width="6.125" style="1" hidden="1" customWidth="1"/>
    <col min="54" max="54" width="5.125" style="1" hidden="1" customWidth="1"/>
    <col min="55" max="55" width="2.25" style="2" hidden="1" customWidth="1"/>
    <col min="56" max="56" width="2.25" style="3" customWidth="1"/>
    <col min="57" max="59" width="2.25" style="2" customWidth="1"/>
    <col min="60" max="60" width="2.25" style="3" customWidth="1"/>
    <col min="61" max="63" width="2.25" style="2" customWidth="1"/>
    <col min="64" max="65" width="2.25" style="3" customWidth="1"/>
    <col min="66" max="66" width="8.625" style="1" customWidth="1"/>
    <col min="67" max="16384" width="9" style="1"/>
  </cols>
  <sheetData>
    <row r="1" spans="1:65" ht="29.25" customHeight="1"/>
    <row r="2" spans="1:65" ht="33.75" customHeight="1"/>
    <row r="3" spans="1:65" ht="87.75" customHeight="1">
      <c r="H3" s="72" t="s">
        <v>11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Y3" s="73" t="s">
        <v>17</v>
      </c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</row>
    <row r="4" spans="1:65" ht="16.5" thickBot="1"/>
    <row r="5" spans="1:65" ht="16.5" customHeight="1" thickBot="1">
      <c r="A5" s="74" t="s">
        <v>8</v>
      </c>
      <c r="B5" s="74" t="s">
        <v>10</v>
      </c>
      <c r="C5" s="76" t="s">
        <v>7</v>
      </c>
      <c r="D5" s="78" t="s">
        <v>0</v>
      </c>
      <c r="E5" s="80" t="s">
        <v>1</v>
      </c>
      <c r="F5" s="82" t="s">
        <v>2</v>
      </c>
      <c r="G5" s="68" t="s">
        <v>3</v>
      </c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70"/>
      <c r="AQ5" s="42"/>
      <c r="AR5" s="2"/>
      <c r="AS5" s="3"/>
      <c r="AT5" s="2"/>
      <c r="AU5" s="2"/>
      <c r="AV5" s="2"/>
      <c r="AW5" s="3"/>
      <c r="AX5" s="2"/>
      <c r="AY5" s="2"/>
      <c r="AZ5" s="2"/>
      <c r="BA5" s="3"/>
      <c r="BB5" s="38"/>
      <c r="BC5" s="1"/>
      <c r="BD5" s="54"/>
      <c r="BE5" s="1"/>
      <c r="BF5" s="1"/>
      <c r="BG5" s="1"/>
      <c r="BH5" s="1"/>
      <c r="BI5" s="1"/>
      <c r="BJ5" s="1"/>
      <c r="BK5" s="1"/>
      <c r="BL5" s="1"/>
      <c r="BM5" s="1"/>
    </row>
    <row r="6" spans="1:65" s="3" customFormat="1" ht="27.75" customHeight="1" thickBot="1">
      <c r="A6" s="75"/>
      <c r="B6" s="75"/>
      <c r="C6" s="77"/>
      <c r="D6" s="79"/>
      <c r="E6" s="81"/>
      <c r="F6" s="83"/>
      <c r="G6" s="65">
        <v>150</v>
      </c>
      <c r="H6" s="66"/>
      <c r="I6" s="84"/>
      <c r="J6" s="65"/>
      <c r="K6" s="66"/>
      <c r="L6" s="67"/>
      <c r="M6" s="65"/>
      <c r="N6" s="66"/>
      <c r="O6" s="67"/>
      <c r="P6" s="65"/>
      <c r="Q6" s="66"/>
      <c r="R6" s="67"/>
      <c r="S6" s="65"/>
      <c r="T6" s="66"/>
      <c r="U6" s="67"/>
      <c r="V6" s="65"/>
      <c r="W6" s="66"/>
      <c r="X6" s="67"/>
      <c r="Y6" s="65"/>
      <c r="Z6" s="66"/>
      <c r="AA6" s="67"/>
      <c r="AB6" s="65"/>
      <c r="AC6" s="66"/>
      <c r="AD6" s="67"/>
      <c r="AE6" s="65"/>
      <c r="AF6" s="66"/>
      <c r="AG6" s="67"/>
      <c r="AH6" s="65"/>
      <c r="AI6" s="66"/>
      <c r="AJ6" s="67"/>
      <c r="AK6" s="65"/>
      <c r="AL6" s="66"/>
      <c r="AM6" s="67"/>
      <c r="AN6" s="65"/>
      <c r="AO6" s="66"/>
      <c r="AP6" s="67"/>
      <c r="AQ6" s="43"/>
      <c r="AR6" s="4" t="s">
        <v>4</v>
      </c>
      <c r="AS6" s="5" t="s">
        <v>7</v>
      </c>
      <c r="AT6" s="31" t="s">
        <v>6</v>
      </c>
      <c r="AU6" s="30" t="s">
        <v>5</v>
      </c>
      <c r="AV6" s="5"/>
      <c r="AW6" s="5" t="s">
        <v>7</v>
      </c>
      <c r="AX6" s="31" t="s">
        <v>6</v>
      </c>
      <c r="AY6" s="34" t="s">
        <v>9</v>
      </c>
      <c r="AZ6" s="5"/>
      <c r="BA6" s="35" t="s">
        <v>7</v>
      </c>
      <c r="BB6" s="39" t="s">
        <v>6</v>
      </c>
      <c r="BD6" s="43"/>
    </row>
    <row r="7" spans="1:65" hidden="1">
      <c r="A7" s="6" t="str">
        <f>IF(OR($D7=0,$G7=0)," ",IF($BB7&gt;1,$BA7&amp;"-"&amp;$BA7+$BB7-1,$BA7))</f>
        <v xml:space="preserve"> </v>
      </c>
      <c r="B7" s="7">
        <f t="shared" ref="B7" ca="1" si="0">RAND()</f>
        <v>3.2768898494658139E-2</v>
      </c>
      <c r="C7" s="15">
        <f>IF(D7=0,100,RANK($BA7,$BA$7:$BA$21))</f>
        <v>100</v>
      </c>
      <c r="D7" s="28"/>
      <c r="E7" s="8"/>
      <c r="F7" s="52"/>
      <c r="G7" s="12"/>
      <c r="H7" s="10"/>
      <c r="I7" s="11">
        <f>IF(OR(G7="o",H7="o"),G$6+(1-2*((COUNTIF(G7:H7,"x")+COUNTIF(G7:H7,"o"))/10)),0)</f>
        <v>0</v>
      </c>
      <c r="J7" s="12"/>
      <c r="K7" s="10"/>
      <c r="L7" s="11">
        <f>IF(OR(J7="o",K7="o"),J$6+(1-2*((COUNTIF(J7:K7,"x")+COUNTIF(J7:K7,"o"))/10)),0)</f>
        <v>0</v>
      </c>
      <c r="M7" s="12"/>
      <c r="N7" s="10"/>
      <c r="O7" s="11">
        <f>IF(OR(M7="o",N7="o"),M$6+(1-2*((COUNTIF(M7:N7,"x")+COUNTIF(M7:N7,"o"))/10)),0)</f>
        <v>0</v>
      </c>
      <c r="P7" s="12"/>
      <c r="Q7" s="10"/>
      <c r="R7" s="11">
        <f>IF(OR(P7="o",Q7="o"),P$6+(1-2*((COUNTIF(P7:Q7,"x")+COUNTIF(P7:Q7,"o"))/10)),0)</f>
        <v>0</v>
      </c>
      <c r="S7" s="12"/>
      <c r="T7" s="10"/>
      <c r="U7" s="11">
        <f>IF(OR(S7="o",T7="o"),S$6+(1-2*((COUNTIF(S7:T7,"x")+COUNTIF(S7:T7,"o"))/10)),0)</f>
        <v>0</v>
      </c>
      <c r="V7" s="12"/>
      <c r="W7" s="10"/>
      <c r="X7" s="11">
        <f>IF(OR(V7="o",W7="o"),V$6+(1-2*((COUNTIF(V7:W7,"x")+COUNTIF(V7:W7,"o"))/10)),0)</f>
        <v>0</v>
      </c>
      <c r="Y7" s="12"/>
      <c r="Z7" s="10"/>
      <c r="AA7" s="11">
        <f>IF(OR(Y7="o",Z7="o"),Y$6+(1-2*((COUNTIF(Y7:Z7,"x")+COUNTIF(Y7:Z7,"o"))/10)),0)</f>
        <v>0</v>
      </c>
      <c r="AB7" s="12"/>
      <c r="AC7" s="10"/>
      <c r="AD7" s="11">
        <f>IF(OR(AB7="o",AC7="o"),AB$6+(1-2*((COUNTIF(AB7:AC7,"x")+COUNTIF(AB7:AC7,"o"))/10)),0)</f>
        <v>0</v>
      </c>
      <c r="AE7" s="12"/>
      <c r="AF7" s="10"/>
      <c r="AG7" s="11">
        <f>IF(OR(AE7="o",AF7="o"),AE$6+(1-2*((COUNTIF(AE7:AF7,"x")+COUNTIF(AE7:AF7,"o"))/10)),0)</f>
        <v>0</v>
      </c>
      <c r="AH7" s="12"/>
      <c r="AI7" s="10"/>
      <c r="AJ7" s="11">
        <f>IF(OR(AH7="o",AI7="o"),AH$6+(1-2*((COUNTIF(AH7:AI7,"x")+COUNTIF(AH7:AI7,"o"))/10)),0)</f>
        <v>0</v>
      </c>
      <c r="AK7" s="12"/>
      <c r="AL7" s="10"/>
      <c r="AM7" s="11">
        <f>IF(OR(AK7="o",AL7="o"),AK$6+(1-2*((COUNTIF(AK7:AL7,"x")+COUNTIF(AK7:AL7,"o"))/10)),0)</f>
        <v>0</v>
      </c>
      <c r="AN7" s="12"/>
      <c r="AO7" s="10"/>
      <c r="AP7" s="11">
        <f>IF(OR(AN7="o",AO7="o"),AN$6+(1-2*((COUNTIF(AN7:AO7,"x")+COUNTIF(AN7:AO7,"o"))/10)),0)</f>
        <v>0</v>
      </c>
      <c r="AQ7" s="44"/>
      <c r="AR7" s="9">
        <f t="shared" ref="AR7" si="1">MAX($G7:$AP7)</f>
        <v>0</v>
      </c>
      <c r="AS7" s="13">
        <f>RANK(AR7,$AR$7:$AR$11)</f>
        <v>5</v>
      </c>
      <c r="AT7" s="32">
        <f>IF(AS7=0,"0",COUNTIF($AS$7:$AS$11,AS7))</f>
        <v>1</v>
      </c>
      <c r="AU7" s="12">
        <f>IF(AT7=1,(100-AS7)*10000,LARGE($G7:$AP7,2))</f>
        <v>950000</v>
      </c>
      <c r="AV7" s="14">
        <f t="shared" ref="AV7" si="2">IF(AR7=0,0,IF(AT7&lt;&gt;1,(100-AS7)*10000+AU7,AU7))</f>
        <v>0</v>
      </c>
      <c r="AW7" s="13">
        <f>RANK(AV7,$AV$7:$AV$11)</f>
        <v>5</v>
      </c>
      <c r="AX7" s="32">
        <f>IF(AW7=0,"0",COUNTIF($AW$7:$AW$11,AW7))</f>
        <v>1</v>
      </c>
      <c r="AY7" s="9">
        <f t="shared" ref="AY7" si="3">COUNTIF($G7:$AP7,"x")</f>
        <v>0</v>
      </c>
      <c r="AZ7" s="14">
        <f t="shared" ref="AZ7" si="4">IF(AR7=0,0,IF(AX7&lt;&gt;1,(100-AW7)*10000+(100-AY7),(100-AW7)*10000))</f>
        <v>0</v>
      </c>
      <c r="BA7" s="36">
        <f>RANK($AZ7,$AZ$7:$AZ$11)</f>
        <v>5</v>
      </c>
      <c r="BB7" s="40">
        <f>IF(BA7=0,"0",COUNTIF($BA$7:$BA$11,BA7))</f>
        <v>1</v>
      </c>
      <c r="BC7" s="1"/>
      <c r="BD7" s="54"/>
      <c r="BE7" s="1"/>
      <c r="BF7" s="1"/>
      <c r="BG7" s="1"/>
      <c r="BH7" s="1"/>
      <c r="BI7" s="1"/>
      <c r="BJ7" s="1"/>
      <c r="BK7" s="1"/>
      <c r="BL7" s="1"/>
      <c r="BM7" s="1"/>
    </row>
    <row r="8" spans="1:65">
      <c r="A8" s="6" t="str">
        <f>IF(OR($D8=0,$G8=0)," ",IF($BB8&gt;1,$BA8&amp;"-"&amp;$BA8+$BB8-1,$BA8))</f>
        <v>1-4</v>
      </c>
      <c r="B8" s="7">
        <f ca="1">RAND()</f>
        <v>0.75947523122956717</v>
      </c>
      <c r="C8" s="15">
        <f>IF(D8=0,100,RANK($AZ8,$AZ$7:$AZ$11))</f>
        <v>1</v>
      </c>
      <c r="D8" s="28" t="s">
        <v>52</v>
      </c>
      <c r="E8" s="8" t="s">
        <v>40</v>
      </c>
      <c r="F8" s="52">
        <v>1988</v>
      </c>
      <c r="G8" s="12" t="s">
        <v>48</v>
      </c>
      <c r="H8" s="10"/>
      <c r="I8" s="11">
        <f>IF(OR(G8="o",H8="o"),G$6+(1-2*((COUNTIF(G8:H8,"x")+COUNTIF(G8:H8,"o"))/10)),0)</f>
        <v>150.80000000000001</v>
      </c>
      <c r="J8" s="12"/>
      <c r="K8" s="10"/>
      <c r="L8" s="11">
        <f>IF(OR(J8="o",K8="o"),J$6+(1-2*((COUNTIF(J8:K8,"x")+COUNTIF(J8:K8,"o"))/10)),0)</f>
        <v>0</v>
      </c>
      <c r="M8" s="12"/>
      <c r="N8" s="10"/>
      <c r="O8" s="11">
        <f>IF(OR(M8="o",N8="o"),M$6+(1-2*((COUNTIF(M8:N8,"x")+COUNTIF(M8:N8,"o"))/10)),0)</f>
        <v>0</v>
      </c>
      <c r="P8" s="12"/>
      <c r="Q8" s="10"/>
      <c r="R8" s="11">
        <f>IF(OR(P8="o",Q8="o"),P$6+(1-2*((COUNTIF(P8:Q8,"x")+COUNTIF(P8:Q8,"o"))/10)),0)</f>
        <v>0</v>
      </c>
      <c r="S8" s="12"/>
      <c r="T8" s="10"/>
      <c r="U8" s="11">
        <f>IF(OR(S8="o",T8="o"),S$6+(1-2*((COUNTIF(S8:T8,"x")+COUNTIF(S8:T8,"o"))/10)),0)</f>
        <v>0</v>
      </c>
      <c r="V8" s="12"/>
      <c r="W8" s="10"/>
      <c r="X8" s="11">
        <f>IF(OR(V8="o",W8="o"),V$6+(1-2*((COUNTIF(V8:W8,"x")+COUNTIF(V8:W8,"o"))/10)),0)</f>
        <v>0</v>
      </c>
      <c r="Y8" s="12"/>
      <c r="Z8" s="10"/>
      <c r="AA8" s="11">
        <f>IF(OR(Y8="o",Z8="o"),Y$6+(1-2*((COUNTIF(Y8:Z8,"x")+COUNTIF(Y8:Z8,"o"))/10)),0)</f>
        <v>0</v>
      </c>
      <c r="AB8" s="12"/>
      <c r="AC8" s="10"/>
      <c r="AD8" s="11">
        <f>IF(OR(AB8="o",AC8="o"),AB$6+(1-2*((COUNTIF(AB8:AC8,"x")+COUNTIF(AB8:AC8,"o"))/10)),0)</f>
        <v>0</v>
      </c>
      <c r="AE8" s="12"/>
      <c r="AF8" s="10"/>
      <c r="AG8" s="11">
        <f>IF(OR(AE8="o",AF8="o"),AE$6+(1-2*((COUNTIF(AE8:AF8,"x")+COUNTIF(AE8:AF8,"o"))/10)),0)</f>
        <v>0</v>
      </c>
      <c r="AH8" s="12"/>
      <c r="AI8" s="10"/>
      <c r="AJ8" s="11">
        <f>IF(OR(AH8="o",AI8="o"),AH$6+(1-2*((COUNTIF(AH8:AI8,"x")+COUNTIF(AH8:AI8,"o"))/10)),0)</f>
        <v>0</v>
      </c>
      <c r="AK8" s="12"/>
      <c r="AL8" s="10"/>
      <c r="AM8" s="11">
        <f>IF(OR(AK8="o",AL8="o"),AK$6+(1-2*((COUNTIF(AK8:AL8,"x")+COUNTIF(AK8:AL8,"o"))/10)),0)</f>
        <v>0</v>
      </c>
      <c r="AN8" s="12"/>
      <c r="AO8" s="10"/>
      <c r="AP8" s="11">
        <f>IF(OR(AN8="o",AO8="o"),AN$6+(1-2*((COUNTIF(AN8:AO8,"x")+COUNTIF(AN8:AO8,"o"))/10)),0)</f>
        <v>0</v>
      </c>
      <c r="AQ8" s="44"/>
      <c r="AR8" s="9">
        <f>MAX($G8:$AP8)</f>
        <v>150.80000000000001</v>
      </c>
      <c r="AS8" s="13">
        <f>RANK(AR8,$AR$7:$AR$11)</f>
        <v>1</v>
      </c>
      <c r="AT8" s="32">
        <f>IF(AS8=0,"0",COUNTIF($AS$7:$AS$11,AS8))</f>
        <v>4</v>
      </c>
      <c r="AU8" s="12">
        <f>IF(AT8=1,(100-AS8)*10000,LARGE($G8:$AP8,2))</f>
        <v>0</v>
      </c>
      <c r="AV8" s="14">
        <f>IF(AR8=0,0,IF(AT8&lt;&gt;1,(100-AS8)*10000+AU8,AU8))</f>
        <v>990000</v>
      </c>
      <c r="AW8" s="13">
        <f>RANK(AV8,$AV$7:$AV$11)</f>
        <v>1</v>
      </c>
      <c r="AX8" s="32">
        <f>IF(AW8=0,"0",COUNTIF($AW$7:$AW$11,AW8))</f>
        <v>4</v>
      </c>
      <c r="AY8" s="9">
        <f>COUNTIF($G8:$AP8,"x")</f>
        <v>0</v>
      </c>
      <c r="AZ8" s="14">
        <f>IF(AR8=0,0,IF(AX8&lt;&gt;1,(100-AW8)*10000+(100-AY8),(100-AW8)*10000))</f>
        <v>990100</v>
      </c>
      <c r="BA8" s="36">
        <f>RANK($AZ8,$AZ$7:$AZ$11)</f>
        <v>1</v>
      </c>
      <c r="BB8" s="40">
        <f>IF(BA8=0,"0",COUNTIF($BA$7:$BA$11,BA8))</f>
        <v>4</v>
      </c>
      <c r="BC8" s="1"/>
      <c r="BD8" s="54"/>
      <c r="BE8" s="1"/>
      <c r="BF8" s="1"/>
      <c r="BG8" s="1"/>
      <c r="BH8" s="1"/>
      <c r="BI8" s="1"/>
      <c r="BJ8" s="1"/>
      <c r="BK8" s="1"/>
      <c r="BL8" s="1"/>
      <c r="BM8" s="1"/>
    </row>
    <row r="9" spans="1:65">
      <c r="A9" s="6" t="str">
        <f>IF(OR($D9=0,$G9=0)," ",IF($BB9&gt;1,$BA9&amp;"-"&amp;$BA9+$BB9-1,$BA9))</f>
        <v>1-4</v>
      </c>
      <c r="B9" s="7">
        <f ca="1">RAND()</f>
        <v>0.47488145095026457</v>
      </c>
      <c r="C9" s="15">
        <f>IF(D9=0,100,RANK($AZ9,$AZ$7:$AZ$11))</f>
        <v>1</v>
      </c>
      <c r="D9" s="28" t="s">
        <v>55</v>
      </c>
      <c r="E9" s="8" t="s">
        <v>56</v>
      </c>
      <c r="F9" s="52">
        <v>1990</v>
      </c>
      <c r="G9" s="12" t="s">
        <v>48</v>
      </c>
      <c r="H9" s="10"/>
      <c r="I9" s="11">
        <f>IF(OR(G9="o",H9="o"),G$6+(1-2*((COUNTIF(G9:H9,"x")+COUNTIF(G9:H9,"o"))/10)),0)</f>
        <v>150.80000000000001</v>
      </c>
      <c r="J9" s="12"/>
      <c r="K9" s="10"/>
      <c r="L9" s="11">
        <f>IF(OR(J9="o",K9="o"),J$6+(1-2*((COUNTIF(J9:K9,"x")+COUNTIF(J9:K9,"o"))/10)),0)</f>
        <v>0</v>
      </c>
      <c r="M9" s="12"/>
      <c r="N9" s="10"/>
      <c r="O9" s="11">
        <f>IF(OR(M9="o",N9="o"),M$6+(1-2*((COUNTIF(M9:N9,"x")+COUNTIF(M9:N9,"o"))/10)),0)</f>
        <v>0</v>
      </c>
      <c r="P9" s="12"/>
      <c r="Q9" s="10"/>
      <c r="R9" s="11">
        <f>IF(OR(P9="o",Q9="o"),P$6+(1-2*((COUNTIF(P9:Q9,"x")+COUNTIF(P9:Q9,"o"))/10)),0)</f>
        <v>0</v>
      </c>
      <c r="S9" s="12"/>
      <c r="T9" s="10"/>
      <c r="U9" s="11">
        <f>IF(OR(S9="o",T9="o"),S$6+(1-2*((COUNTIF(S9:T9,"x")+COUNTIF(S9:T9,"o"))/10)),0)</f>
        <v>0</v>
      </c>
      <c r="V9" s="12"/>
      <c r="W9" s="10"/>
      <c r="X9" s="11">
        <f>IF(OR(V9="o",W9="o"),V$6+(1-2*((COUNTIF(V9:W9,"x")+COUNTIF(V9:W9,"o"))/10)),0)</f>
        <v>0</v>
      </c>
      <c r="Y9" s="12"/>
      <c r="Z9" s="10"/>
      <c r="AA9" s="11">
        <f>IF(OR(Y9="o",Z9="o"),Y$6+(1-2*((COUNTIF(Y9:Z9,"x")+COUNTIF(Y9:Z9,"o"))/10)),0)</f>
        <v>0</v>
      </c>
      <c r="AB9" s="12"/>
      <c r="AC9" s="10"/>
      <c r="AD9" s="11">
        <f>IF(OR(AB9="o",AC9="o"),AB$6+(1-2*((COUNTIF(AB9:AC9,"x")+COUNTIF(AB9:AC9,"o"))/10)),0)</f>
        <v>0</v>
      </c>
      <c r="AE9" s="12"/>
      <c r="AF9" s="10"/>
      <c r="AG9" s="11">
        <f>IF(OR(AE9="o",AF9="o"),AE$6+(1-2*((COUNTIF(AE9:AF9,"x")+COUNTIF(AE9:AF9,"o"))/10)),0)</f>
        <v>0</v>
      </c>
      <c r="AH9" s="12"/>
      <c r="AI9" s="10"/>
      <c r="AJ9" s="11">
        <f>IF(OR(AH9="o",AI9="o"),AH$6+(1-2*((COUNTIF(AH9:AI9,"x")+COUNTIF(AH9:AI9,"o"))/10)),0)</f>
        <v>0</v>
      </c>
      <c r="AK9" s="12"/>
      <c r="AL9" s="10"/>
      <c r="AM9" s="11">
        <f>IF(OR(AK9="o",AL9="o"),AK$6+(1-2*((COUNTIF(AK9:AL9,"x")+COUNTIF(AK9:AL9,"o"))/10)),0)</f>
        <v>0</v>
      </c>
      <c r="AN9" s="12"/>
      <c r="AO9" s="10"/>
      <c r="AP9" s="11">
        <f>IF(OR(AN9="o",AO9="o"),AN$6+(1-2*((COUNTIF(AN9:AO9,"x")+COUNTIF(AN9:AO9,"o"))/10)),0)</f>
        <v>0</v>
      </c>
      <c r="AQ9" s="44"/>
      <c r="AR9" s="9">
        <f>MAX($G9:$AP9)</f>
        <v>150.80000000000001</v>
      </c>
      <c r="AS9" s="13">
        <f>RANK(AR9,$AR$7:$AR$11)</f>
        <v>1</v>
      </c>
      <c r="AT9" s="32">
        <f>IF(AS9=0,"0",COUNTIF($AS$7:$AS$11,AS9))</f>
        <v>4</v>
      </c>
      <c r="AU9" s="12">
        <f>IF(AT9=1,(100-AS9)*10000,LARGE($G9:$AP9,2))</f>
        <v>0</v>
      </c>
      <c r="AV9" s="14">
        <f>IF(AR9=0,0,IF(AT9&lt;&gt;1,(100-AS9)*10000+AU9,AU9))</f>
        <v>990000</v>
      </c>
      <c r="AW9" s="13">
        <f>RANK(AV9,$AV$7:$AV$11)</f>
        <v>1</v>
      </c>
      <c r="AX9" s="32">
        <f>IF(AW9=0,"0",COUNTIF($AW$7:$AW$11,AW9))</f>
        <v>4</v>
      </c>
      <c r="AY9" s="9">
        <f>COUNTIF($G9:$AP9,"x")</f>
        <v>0</v>
      </c>
      <c r="AZ9" s="14">
        <f>IF(AR9=0,0,IF(AX9&lt;&gt;1,(100-AW9)*10000+(100-AY9),(100-AW9)*10000))</f>
        <v>990100</v>
      </c>
      <c r="BA9" s="36">
        <f>RANK($AZ9,$AZ$7:$AZ$11)</f>
        <v>1</v>
      </c>
      <c r="BB9" s="40">
        <f>IF(BA9=0,"0",COUNTIF($BA$7:$BA$11,BA9))</f>
        <v>4</v>
      </c>
      <c r="BC9" s="1"/>
      <c r="BD9" s="54"/>
      <c r="BE9" s="1"/>
      <c r="BF9" s="1"/>
      <c r="BG9" s="1"/>
      <c r="BH9" s="1"/>
      <c r="BI9" s="1"/>
      <c r="BJ9" s="1"/>
      <c r="BK9" s="1"/>
      <c r="BL9" s="1"/>
      <c r="BM9" s="1"/>
    </row>
    <row r="10" spans="1:65">
      <c r="A10" s="6" t="str">
        <f>IF(OR($D10=0,$G10=0)," ",IF($BB10&gt;1,$BA10&amp;"-"&amp;$BA10+$BB10-1,$BA10))</f>
        <v>1-4</v>
      </c>
      <c r="B10" s="7">
        <f ca="1">RAND()</f>
        <v>0.5067556077601223</v>
      </c>
      <c r="C10" s="15">
        <f>IF(D10=0,100,RANK($AZ10,$AZ$7:$AZ$11))</f>
        <v>1</v>
      </c>
      <c r="D10" s="28" t="s">
        <v>50</v>
      </c>
      <c r="E10" s="8" t="s">
        <v>51</v>
      </c>
      <c r="F10" s="52">
        <v>1995</v>
      </c>
      <c r="G10" s="12" t="s">
        <v>48</v>
      </c>
      <c r="H10" s="10"/>
      <c r="I10" s="11">
        <f>IF(OR(G10="o",H10="o"),G$6+(1-2*((COUNTIF(G10:H10,"x")+COUNTIF(G10:H10,"o"))/10)),0)</f>
        <v>150.80000000000001</v>
      </c>
      <c r="J10" s="12"/>
      <c r="K10" s="10"/>
      <c r="L10" s="11">
        <f>IF(OR(J10="o",K10="o"),J$6+(1-2*((COUNTIF(J10:K10,"x")+COUNTIF(J10:K10,"o"))/10)),0)</f>
        <v>0</v>
      </c>
      <c r="M10" s="12"/>
      <c r="N10" s="10"/>
      <c r="O10" s="11">
        <f>IF(OR(M10="o",N10="o"),M$6+(1-2*((COUNTIF(M10:N10,"x")+COUNTIF(M10:N10,"o"))/10)),0)</f>
        <v>0</v>
      </c>
      <c r="P10" s="12"/>
      <c r="Q10" s="10"/>
      <c r="R10" s="11">
        <f>IF(OR(P10="o",Q10="o"),P$6+(1-2*((COUNTIF(P10:Q10,"x")+COUNTIF(P10:Q10,"o"))/10)),0)</f>
        <v>0</v>
      </c>
      <c r="S10" s="12"/>
      <c r="T10" s="10"/>
      <c r="U10" s="11">
        <f>IF(OR(S10="o",T10="o"),S$6+(1-2*((COUNTIF(S10:T10,"x")+COUNTIF(S10:T10,"o"))/10)),0)</f>
        <v>0</v>
      </c>
      <c r="V10" s="12"/>
      <c r="W10" s="10"/>
      <c r="X10" s="11">
        <f>IF(OR(V10="o",W10="o"),V$6+(1-2*((COUNTIF(V10:W10,"x")+COUNTIF(V10:W10,"o"))/10)),0)</f>
        <v>0</v>
      </c>
      <c r="Y10" s="12"/>
      <c r="Z10" s="10"/>
      <c r="AA10" s="11">
        <f>IF(OR(Y10="o",Z10="o"),Y$6+(1-2*((COUNTIF(Y10:Z10,"x")+COUNTIF(Y10:Z10,"o"))/10)),0)</f>
        <v>0</v>
      </c>
      <c r="AB10" s="12"/>
      <c r="AC10" s="10"/>
      <c r="AD10" s="11">
        <f>IF(OR(AB10="o",AC10="o"),AB$6+(1-2*((COUNTIF(AB10:AC10,"x")+COUNTIF(AB10:AC10,"o"))/10)),0)</f>
        <v>0</v>
      </c>
      <c r="AE10" s="12"/>
      <c r="AF10" s="10"/>
      <c r="AG10" s="11">
        <f>IF(OR(AE10="o",AF10="o"),AE$6+(1-2*((COUNTIF(AE10:AF10,"x")+COUNTIF(AE10:AF10,"o"))/10)),0)</f>
        <v>0</v>
      </c>
      <c r="AH10" s="12"/>
      <c r="AI10" s="10"/>
      <c r="AJ10" s="11">
        <f>IF(OR(AH10="o",AI10="o"),AH$6+(1-2*((COUNTIF(AH10:AI10,"x")+COUNTIF(AH10:AI10,"o"))/10)),0)</f>
        <v>0</v>
      </c>
      <c r="AK10" s="12"/>
      <c r="AL10" s="10"/>
      <c r="AM10" s="11">
        <f>IF(OR(AK10="o",AL10="o"),AK$6+(1-2*((COUNTIF(AK10:AL10,"x")+COUNTIF(AK10:AL10,"o"))/10)),0)</f>
        <v>0</v>
      </c>
      <c r="AN10" s="12"/>
      <c r="AO10" s="10"/>
      <c r="AP10" s="11">
        <f>IF(OR(AN10="o",AO10="o"),AN$6+(1-2*((COUNTIF(AN10:AO10,"x")+COUNTIF(AN10:AO10,"o"))/10)),0)</f>
        <v>0</v>
      </c>
      <c r="AQ10" s="44"/>
      <c r="AR10" s="9">
        <f>MAX($G10:$AP10)</f>
        <v>150.80000000000001</v>
      </c>
      <c r="AS10" s="13">
        <f>RANK(AR10,$AR$7:$AR$11)</f>
        <v>1</v>
      </c>
      <c r="AT10" s="32">
        <f>IF(AS10=0,"0",COUNTIF($AS$7:$AS$11,AS10))</f>
        <v>4</v>
      </c>
      <c r="AU10" s="12">
        <f>IF(AT10=1,(100-AS10)*10000,LARGE($G10:$AP10,2))</f>
        <v>0</v>
      </c>
      <c r="AV10" s="14">
        <f>IF(AR10=0,0,IF(AT10&lt;&gt;1,(100-AS10)*10000+AU10,AU10))</f>
        <v>990000</v>
      </c>
      <c r="AW10" s="13">
        <f>RANK(AV10,$AV$7:$AV$11)</f>
        <v>1</v>
      </c>
      <c r="AX10" s="32">
        <f>IF(AW10=0,"0",COUNTIF($AW$7:$AW$11,AW10))</f>
        <v>4</v>
      </c>
      <c r="AY10" s="9">
        <f>COUNTIF($G10:$AP10,"x")</f>
        <v>0</v>
      </c>
      <c r="AZ10" s="14">
        <f>IF(AR10=0,0,IF(AX10&lt;&gt;1,(100-AW10)*10000+(100-AY10),(100-AW10)*10000))</f>
        <v>990100</v>
      </c>
      <c r="BA10" s="36">
        <f>RANK($AZ10,$AZ$7:$AZ$11)</f>
        <v>1</v>
      </c>
      <c r="BB10" s="40">
        <f>IF(BA10=0,"0",COUNTIF($BA$7:$BA$11,BA10))</f>
        <v>4</v>
      </c>
      <c r="BC10" s="1"/>
      <c r="BD10" s="54"/>
      <c r="BE10" s="1"/>
      <c r="BF10" s="1"/>
      <c r="BG10" s="1"/>
      <c r="BH10" s="1"/>
      <c r="BI10" s="1"/>
      <c r="BJ10" s="1"/>
      <c r="BK10" s="1"/>
      <c r="BL10" s="1"/>
      <c r="BM10" s="1"/>
    </row>
    <row r="11" spans="1:65" ht="16.5" thickBot="1">
      <c r="A11" s="16" t="str">
        <f>IF(OR($D11=0,$G11=0)," ",IF($BB11&gt;1,$BA11&amp;"-"&amp;$BA11+$BB11-1,$BA11))</f>
        <v>1-4</v>
      </c>
      <c r="B11" s="17">
        <f ca="1">RAND()</f>
        <v>0.3981039211976265</v>
      </c>
      <c r="C11" s="23">
        <f>IF(D11=0,100,RANK($AZ11,$AZ$7:$AZ$11))</f>
        <v>1</v>
      </c>
      <c r="D11" s="29" t="s">
        <v>53</v>
      </c>
      <c r="E11" s="18" t="s">
        <v>54</v>
      </c>
      <c r="F11" s="55">
        <v>1978</v>
      </c>
      <c r="G11" s="22" t="s">
        <v>48</v>
      </c>
      <c r="H11" s="20"/>
      <c r="I11" s="21">
        <f>IF(OR(G11="o",H11="o"),G$6+(1-2*((COUNTIF(G11:H11,"x")+COUNTIF(G11:H11,"o"))/10)),0)</f>
        <v>150.80000000000001</v>
      </c>
      <c r="J11" s="22"/>
      <c r="K11" s="20"/>
      <c r="L11" s="21">
        <f>IF(OR(J11="o",K11="o"),J$6+(1-2*((COUNTIF(J11:K11,"x")+COUNTIF(J11:K11,"o"))/10)),0)</f>
        <v>0</v>
      </c>
      <c r="M11" s="22"/>
      <c r="N11" s="20"/>
      <c r="O11" s="21">
        <f>IF(OR(M11="o",N11="o"),M$6+(1-2*((COUNTIF(M11:N11,"x")+COUNTIF(M11:N11,"o"))/10)),0)</f>
        <v>0</v>
      </c>
      <c r="P11" s="22"/>
      <c r="Q11" s="20"/>
      <c r="R11" s="21">
        <f>IF(OR(P11="o",Q11="o"),P$6+(1-2*((COUNTIF(P11:Q11,"x")+COUNTIF(P11:Q11,"o"))/10)),0)</f>
        <v>0</v>
      </c>
      <c r="S11" s="22"/>
      <c r="T11" s="20"/>
      <c r="U11" s="21">
        <f>IF(OR(S11="o",T11="o"),S$6+(1-2*((COUNTIF(S11:T11,"x")+COUNTIF(S11:T11,"o"))/10)),0)</f>
        <v>0</v>
      </c>
      <c r="V11" s="22"/>
      <c r="W11" s="20"/>
      <c r="X11" s="21">
        <f>IF(OR(V11="o",W11="o"),V$6+(1-2*((COUNTIF(V11:W11,"x")+COUNTIF(V11:W11,"o"))/10)),0)</f>
        <v>0</v>
      </c>
      <c r="Y11" s="22"/>
      <c r="Z11" s="20"/>
      <c r="AA11" s="21">
        <f>IF(OR(Y11="o",Z11="o"),Y$6+(1-2*((COUNTIF(Y11:Z11,"x")+COUNTIF(Y11:Z11,"o"))/10)),0)</f>
        <v>0</v>
      </c>
      <c r="AB11" s="22"/>
      <c r="AC11" s="20"/>
      <c r="AD11" s="21">
        <f>IF(OR(AB11="o",AC11="o"),AB$6+(1-2*((COUNTIF(AB11:AC11,"x")+COUNTIF(AB11:AC11,"o"))/10)),0)</f>
        <v>0</v>
      </c>
      <c r="AE11" s="22"/>
      <c r="AF11" s="20"/>
      <c r="AG11" s="21">
        <f>IF(OR(AE11="o",AF11="o"),AE$6+(1-2*((COUNTIF(AE11:AF11,"x")+COUNTIF(AE11:AF11,"o"))/10)),0)</f>
        <v>0</v>
      </c>
      <c r="AH11" s="22"/>
      <c r="AI11" s="20"/>
      <c r="AJ11" s="21">
        <f>IF(OR(AH11="o",AI11="o"),AH$6+(1-2*((COUNTIF(AH11:AI11,"x")+COUNTIF(AH11:AI11,"o"))/10)),0)</f>
        <v>0</v>
      </c>
      <c r="AK11" s="22"/>
      <c r="AL11" s="20"/>
      <c r="AM11" s="21">
        <f>IF(OR(AK11="o",AL11="o"),AK$6+(1-2*((COUNTIF(AK11:AL11,"x")+COUNTIF(AK11:AL11,"o"))/10)),0)</f>
        <v>0</v>
      </c>
      <c r="AN11" s="22"/>
      <c r="AO11" s="20"/>
      <c r="AP11" s="21">
        <f>IF(OR(AN11="o",AO11="o"),AN$6+(1-2*((COUNTIF(AN11:AO11,"x")+COUNTIF(AN11:AO11,"o"))/10)),0)</f>
        <v>0</v>
      </c>
      <c r="AQ11" s="44"/>
      <c r="AR11" s="9">
        <f>MAX($G11:$AP11)</f>
        <v>150.80000000000001</v>
      </c>
      <c r="AS11" s="13">
        <f>RANK(AR11,$AR$7:$AR$11)</f>
        <v>1</v>
      </c>
      <c r="AT11" s="32">
        <f>IF(AS11=0,"0",COUNTIF($AS$7:$AS$11,AS11))</f>
        <v>4</v>
      </c>
      <c r="AU11" s="12">
        <f>IF(AT11=1,(100-AS11)*10000,LARGE($G11:$AP11,2))</f>
        <v>0</v>
      </c>
      <c r="AV11" s="14">
        <f>IF(AR11=0,0,IF(AT11&lt;&gt;1,(100-AS11)*10000+AU11,AU11))</f>
        <v>990000</v>
      </c>
      <c r="AW11" s="13">
        <f>RANK(AV11,$AV$7:$AV$11)</f>
        <v>1</v>
      </c>
      <c r="AX11" s="32">
        <f>IF(AW11=0,"0",COUNTIF($AW$7:$AW$11,AW11))</f>
        <v>4</v>
      </c>
      <c r="AY11" s="9">
        <f>COUNTIF($G11:$AP11,"x")</f>
        <v>0</v>
      </c>
      <c r="AZ11" s="14">
        <f>IF(AR11=0,0,IF(AX11&lt;&gt;1,(100-AW11)*10000+(100-AY11),(100-AW11)*10000))</f>
        <v>990100</v>
      </c>
      <c r="BA11" s="36">
        <f>RANK($AZ11,$AZ$7:$AZ$11)</f>
        <v>1</v>
      </c>
      <c r="BB11" s="40">
        <f>IF(BA11=0,"0",COUNTIF($BA$7:$BA$11,BA11))</f>
        <v>4</v>
      </c>
      <c r="BC11" s="1"/>
      <c r="BD11" s="54"/>
      <c r="BE11" s="1"/>
      <c r="BF11" s="1"/>
      <c r="BG11" s="1"/>
      <c r="BH11" s="1"/>
      <c r="BI11" s="1"/>
      <c r="BJ11" s="1"/>
      <c r="BK11" s="1"/>
      <c r="BL11" s="1"/>
      <c r="BM11" s="1"/>
    </row>
    <row r="12" spans="1:65">
      <c r="F12" s="2"/>
      <c r="AR12" s="2"/>
      <c r="AS12" s="3"/>
      <c r="AT12" s="2"/>
      <c r="AU12" s="2"/>
      <c r="AV12" s="2"/>
      <c r="AW12" s="3"/>
      <c r="AX12" s="2"/>
      <c r="AY12" s="2"/>
      <c r="AZ12" s="2"/>
      <c r="BA12" s="3"/>
      <c r="BB12" s="3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</row>
    <row r="13" spans="1:65">
      <c r="D13" s="26" t="s">
        <v>13</v>
      </c>
      <c r="E13" s="85" t="s">
        <v>14</v>
      </c>
      <c r="F13" s="85"/>
      <c r="G13" s="85" t="s">
        <v>15</v>
      </c>
      <c r="H13" s="85"/>
      <c r="I13" s="85"/>
      <c r="J13" s="85"/>
      <c r="K13" s="85"/>
      <c r="L13" s="85"/>
      <c r="N13" s="87" t="s">
        <v>16</v>
      </c>
      <c r="O13" s="87"/>
      <c r="P13" s="87"/>
      <c r="Q13" s="87"/>
      <c r="R13" s="87"/>
      <c r="S13" s="86">
        <f ca="1">NOW()</f>
        <v>40999.907235763887</v>
      </c>
      <c r="T13" s="86"/>
      <c r="U13" s="86"/>
      <c r="V13" s="86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</row>
    <row r="14" spans="1:65">
      <c r="F14" s="2"/>
      <c r="AR14" s="2"/>
      <c r="AS14" s="3"/>
      <c r="AT14" s="2"/>
      <c r="AU14" s="2"/>
      <c r="AV14" s="2"/>
      <c r="AW14" s="3"/>
      <c r="AX14" s="2"/>
      <c r="AY14" s="2"/>
      <c r="AZ14" s="2"/>
      <c r="BA14" s="3"/>
      <c r="BB14" s="3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</row>
  </sheetData>
  <sortState ref="A8:BN14">
    <sortCondition descending="1" ref="B8:B30"/>
  </sortState>
  <mergeCells count="25">
    <mergeCell ref="H3:W3"/>
    <mergeCell ref="Y3:AN3"/>
    <mergeCell ref="G5:AP5"/>
    <mergeCell ref="G6:I6"/>
    <mergeCell ref="J6:L6"/>
    <mergeCell ref="M6:O6"/>
    <mergeCell ref="P6:R6"/>
    <mergeCell ref="S6:U6"/>
    <mergeCell ref="V6:X6"/>
    <mergeCell ref="Y6:AA6"/>
    <mergeCell ref="AB6:AD6"/>
    <mergeCell ref="A5:A6"/>
    <mergeCell ref="B5:B6"/>
    <mergeCell ref="C5:C6"/>
    <mergeCell ref="D5:D6"/>
    <mergeCell ref="E5:E6"/>
    <mergeCell ref="AE6:AG6"/>
    <mergeCell ref="AH6:AJ6"/>
    <mergeCell ref="AK6:AM6"/>
    <mergeCell ref="AN6:AP6"/>
    <mergeCell ref="E13:F13"/>
    <mergeCell ref="G13:L13"/>
    <mergeCell ref="N13:R13"/>
    <mergeCell ref="S13:V13"/>
    <mergeCell ref="F5:F6"/>
  </mergeCells>
  <conditionalFormatting sqref="AH7:AH11 J7:J11 M7:M11 P7:P11 S7:S11 V7:V11 Y7:Y11 AB7:AB11 AE7:AE11 AK7:AK11">
    <cfRule type="expression" dxfId="44" priority="2">
      <formula>H7="x"</formula>
    </cfRule>
  </conditionalFormatting>
  <conditionalFormatting sqref="K7:K11 N7:N11 Q7:Q11 T7:T11 W7:W11 Z7:Z11 AC7:AC11 AF7:AF11 AI7:AI11 AL7:AL11">
    <cfRule type="expression" dxfId="43" priority="1">
      <formula>H7="x"</formula>
    </cfRule>
  </conditionalFormatting>
  <dataValidations count="1">
    <dataValidation type="list" allowBlank="1" showInputMessage="1" showErrorMessage="1" sqref="AE7:AF11 AB7:AC11 Y7:Z11 V7:W11 G7:H11 J7:K11 M7:N11 P7:Q11 S7:T11 AH7:AI11 AN7:AO11 AK7:AL11">
      <formula1>"o,x,-"</formula1>
    </dataValidation>
  </dataValidations>
  <pageMargins left="0.7" right="0.7" top="0.78740157499999996" bottom="0.78740157499999996" header="0.3" footer="0.3"/>
  <pageSetup paperSize="9" scale="4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U16"/>
  <sheetViews>
    <sheetView showGridLines="0" zoomScaleNormal="100" workbookViewId="0"/>
  </sheetViews>
  <sheetFormatPr defaultRowHeight="15.75"/>
  <cols>
    <col min="1" max="1" width="8.75" customWidth="1"/>
    <col min="2" max="3" width="0" hidden="1" customWidth="1"/>
    <col min="4" max="4" width="14.875" bestFit="1" customWidth="1"/>
    <col min="5" max="5" width="12.625" bestFit="1" customWidth="1"/>
    <col min="6" max="6" width="8.25" style="56" customWidth="1"/>
    <col min="7" max="11" width="3.625" customWidth="1"/>
    <col min="12" max="12" width="0" hidden="1" customWidth="1"/>
    <col min="13" max="17" width="3.625" customWidth="1"/>
    <col min="18" max="18" width="0" hidden="1" customWidth="1"/>
    <col min="19" max="23" width="3.625" customWidth="1"/>
    <col min="24" max="24" width="0" hidden="1" customWidth="1"/>
    <col min="25" max="29" width="3.625" customWidth="1"/>
    <col min="30" max="30" width="0" hidden="1" customWidth="1"/>
    <col min="31" max="35" width="3.625" customWidth="1"/>
    <col min="36" max="36" width="0" hidden="1" customWidth="1"/>
    <col min="37" max="41" width="3.625" customWidth="1"/>
    <col min="42" max="42" width="0" hidden="1" customWidth="1"/>
    <col min="43" max="47" width="3.625" customWidth="1"/>
    <col min="48" max="48" width="0" hidden="1" customWidth="1"/>
    <col min="49" max="53" width="3.625" hidden="1" customWidth="1"/>
    <col min="54" max="60" width="0" hidden="1" customWidth="1"/>
    <col min="61" max="71" width="8.875" hidden="1" customWidth="1"/>
    <col min="72" max="72" width="5.125" hidden="1" customWidth="1"/>
    <col min="73" max="73" width="2" customWidth="1"/>
    <col min="74" max="75" width="8.875" customWidth="1"/>
  </cols>
  <sheetData>
    <row r="1" spans="1:73" s="1" customFormat="1" ht="29.25" customHeight="1">
      <c r="F1" s="26"/>
      <c r="BJ1" s="2"/>
      <c r="BK1" s="3"/>
      <c r="BL1" s="2"/>
      <c r="BM1" s="2"/>
      <c r="BN1" s="2"/>
      <c r="BO1" s="3"/>
      <c r="BP1" s="2"/>
      <c r="BQ1" s="2"/>
      <c r="BR1" s="2"/>
      <c r="BS1" s="3"/>
      <c r="BT1" s="3"/>
    </row>
    <row r="2" spans="1:73" s="1" customFormat="1" ht="33.75" customHeight="1">
      <c r="F2" s="26"/>
      <c r="BJ2" s="2"/>
      <c r="BK2" s="3"/>
      <c r="BL2" s="2"/>
      <c r="BM2" s="2"/>
      <c r="BN2" s="2"/>
      <c r="BO2" s="3"/>
      <c r="BP2" s="2"/>
      <c r="BQ2" s="2"/>
      <c r="BR2" s="2"/>
      <c r="BS2" s="3"/>
      <c r="BT2" s="3"/>
    </row>
    <row r="3" spans="1:73" s="1" customFormat="1" ht="87.75" customHeight="1">
      <c r="F3" s="26"/>
      <c r="H3" s="72" t="s">
        <v>11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45"/>
      <c r="X3" s="45"/>
      <c r="Y3" s="73" t="s">
        <v>19</v>
      </c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J3" s="2"/>
      <c r="BK3" s="3"/>
      <c r="BL3" s="2"/>
      <c r="BM3" s="2"/>
      <c r="BN3" s="2"/>
      <c r="BO3" s="3"/>
      <c r="BP3" s="2"/>
      <c r="BQ3" s="2"/>
      <c r="BR3" s="2"/>
      <c r="BS3" s="3"/>
      <c r="BT3" s="3"/>
    </row>
    <row r="4" spans="1:73" s="1" customFormat="1" ht="16.5" thickBot="1">
      <c r="F4" s="26"/>
      <c r="BJ4" s="2"/>
      <c r="BK4" s="3"/>
      <c r="BL4" s="2"/>
      <c r="BM4" s="2"/>
      <c r="BN4" s="2"/>
      <c r="BO4" s="3"/>
      <c r="BP4" s="2"/>
      <c r="BQ4" s="2"/>
      <c r="BR4" s="2"/>
      <c r="BS4" s="3"/>
      <c r="BT4" s="3"/>
    </row>
    <row r="5" spans="1:73" s="1" customFormat="1" ht="16.5" thickBot="1">
      <c r="A5" s="74" t="s">
        <v>8</v>
      </c>
      <c r="B5" s="74" t="s">
        <v>10</v>
      </c>
      <c r="C5" s="76" t="s">
        <v>7</v>
      </c>
      <c r="D5" s="78" t="s">
        <v>0</v>
      </c>
      <c r="E5" s="80" t="s">
        <v>1</v>
      </c>
      <c r="F5" s="82" t="s">
        <v>2</v>
      </c>
      <c r="G5" s="68" t="s">
        <v>3</v>
      </c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70"/>
      <c r="BI5" s="42"/>
      <c r="BJ5" s="2"/>
      <c r="BK5" s="3"/>
      <c r="BL5" s="2"/>
      <c r="BM5" s="2"/>
      <c r="BN5" s="2"/>
      <c r="BO5" s="3"/>
      <c r="BP5" s="2"/>
      <c r="BQ5" s="2"/>
      <c r="BR5" s="2"/>
      <c r="BS5" s="3"/>
      <c r="BT5" s="38"/>
      <c r="BU5" s="54"/>
    </row>
    <row r="6" spans="1:73" s="3" customFormat="1" ht="32.25" thickBot="1">
      <c r="A6" s="75"/>
      <c r="B6" s="75"/>
      <c r="C6" s="77"/>
      <c r="D6" s="79"/>
      <c r="E6" s="81"/>
      <c r="F6" s="83"/>
      <c r="G6" s="65">
        <v>230</v>
      </c>
      <c r="H6" s="66"/>
      <c r="I6" s="66"/>
      <c r="J6" s="66"/>
      <c r="K6" s="66"/>
      <c r="L6" s="84"/>
      <c r="M6" s="65">
        <v>235</v>
      </c>
      <c r="N6" s="88"/>
      <c r="O6" s="88"/>
      <c r="P6" s="66"/>
      <c r="Q6" s="66"/>
      <c r="R6" s="67"/>
      <c r="S6" s="65">
        <v>240</v>
      </c>
      <c r="T6" s="88"/>
      <c r="U6" s="88"/>
      <c r="V6" s="66"/>
      <c r="W6" s="66"/>
      <c r="X6" s="67"/>
      <c r="Y6" s="65">
        <v>245</v>
      </c>
      <c r="Z6" s="88"/>
      <c r="AA6" s="88"/>
      <c r="AB6" s="66"/>
      <c r="AC6" s="66"/>
      <c r="AD6" s="67"/>
      <c r="AE6" s="65">
        <v>250</v>
      </c>
      <c r="AF6" s="88"/>
      <c r="AG6" s="88"/>
      <c r="AH6" s="66"/>
      <c r="AI6" s="66"/>
      <c r="AJ6" s="67"/>
      <c r="AK6" s="65">
        <v>255</v>
      </c>
      <c r="AL6" s="88"/>
      <c r="AM6" s="88"/>
      <c r="AN6" s="66"/>
      <c r="AO6" s="66"/>
      <c r="AP6" s="67"/>
      <c r="AQ6" s="65">
        <v>260</v>
      </c>
      <c r="AR6" s="88"/>
      <c r="AS6" s="88"/>
      <c r="AT6" s="66"/>
      <c r="AU6" s="66"/>
      <c r="AV6" s="67"/>
      <c r="AW6" s="65"/>
      <c r="AX6" s="88"/>
      <c r="AY6" s="88"/>
      <c r="AZ6" s="66"/>
      <c r="BA6" s="66"/>
      <c r="BB6" s="67"/>
      <c r="BC6" s="65"/>
      <c r="BD6" s="88"/>
      <c r="BE6" s="88"/>
      <c r="BF6" s="66"/>
      <c r="BG6" s="66"/>
      <c r="BH6" s="67"/>
      <c r="BI6" s="43"/>
      <c r="BJ6" s="4" t="s">
        <v>4</v>
      </c>
      <c r="BK6" s="5" t="s">
        <v>7</v>
      </c>
      <c r="BL6" s="31" t="s">
        <v>6</v>
      </c>
      <c r="BM6" s="30" t="s">
        <v>5</v>
      </c>
      <c r="BN6" s="5"/>
      <c r="BO6" s="5" t="s">
        <v>7</v>
      </c>
      <c r="BP6" s="31" t="s">
        <v>6</v>
      </c>
      <c r="BQ6" s="34" t="s">
        <v>9</v>
      </c>
      <c r="BR6" s="5"/>
      <c r="BS6" s="35" t="s">
        <v>7</v>
      </c>
      <c r="BT6" s="39" t="s">
        <v>6</v>
      </c>
      <c r="BU6" s="43"/>
    </row>
    <row r="7" spans="1:73" s="1" customFormat="1">
      <c r="A7" s="6" t="str">
        <f t="shared" ref="A7" si="0">IF(OR($D7=0,$G7=0)," ",IF($BT7&gt;1,$BS7&amp;"-"&amp;$BS7+$BT7-1,$BS7))</f>
        <v xml:space="preserve"> </v>
      </c>
      <c r="B7" s="7"/>
      <c r="C7" s="15">
        <f t="shared" ref="C7:C12" si="1">RANK($BR7,$BR$7:$BR$12)</f>
        <v>5</v>
      </c>
      <c r="D7" s="28"/>
      <c r="E7" s="8"/>
      <c r="F7" s="52"/>
      <c r="G7" s="12"/>
      <c r="H7" s="10"/>
      <c r="I7" s="10"/>
      <c r="J7" s="10"/>
      <c r="K7" s="10"/>
      <c r="L7" s="11">
        <f t="shared" ref="L7" si="2">IF(OR(G7="o",H7="o",K7="o"),G$6+(1-2*((COUNTIF(G7:K7,"x")+COUNTIF(G7:K7,"o"))/10)),0)</f>
        <v>0</v>
      </c>
      <c r="M7" s="12"/>
      <c r="N7" s="9"/>
      <c r="O7" s="9"/>
      <c r="P7" s="10"/>
      <c r="Q7" s="10"/>
      <c r="R7" s="11">
        <f t="shared" ref="R7" si="3">IF(OR(M7="o",P7="o",Q7="o"),M$6+(1-2*((COUNTIF(M7:Q7,"x")+COUNTIF(M7:Q7,"o"))/10)),0)</f>
        <v>0</v>
      </c>
      <c r="S7" s="12"/>
      <c r="T7" s="9"/>
      <c r="U7" s="9"/>
      <c r="V7" s="10"/>
      <c r="W7" s="10"/>
      <c r="X7" s="11">
        <f t="shared" ref="X7" si="4">IF(OR(S7="o",V7="o",W7="o"),S$6+(1-2*((COUNTIF(S7:W7,"x")+COUNTIF(S7:W7,"o"))/10)),0)</f>
        <v>0</v>
      </c>
      <c r="Y7" s="12"/>
      <c r="Z7" s="9"/>
      <c r="AA7" s="9"/>
      <c r="AB7" s="10"/>
      <c r="AC7" s="10"/>
      <c r="AD7" s="11">
        <f t="shared" ref="AD7" si="5">IF(OR(Y7="o",AB7="o",AC7="o"),Y$6+(1-2*((COUNTIF(Y7:AC7,"x")+COUNTIF(Y7:AC7,"o"))/10)),0)</f>
        <v>0</v>
      </c>
      <c r="AE7" s="12"/>
      <c r="AF7" s="9"/>
      <c r="AG7" s="9"/>
      <c r="AH7" s="10"/>
      <c r="AI7" s="10"/>
      <c r="AJ7" s="11">
        <f t="shared" ref="AJ7" si="6">IF(OR(AE7="o",AH7="o",AI7="o"),AE$6+(1-2*((COUNTIF(AE7:AI7,"x")+COUNTIF(AE7:AI7,"o"))/10)),0)</f>
        <v>0</v>
      </c>
      <c r="AK7" s="12"/>
      <c r="AL7" s="9"/>
      <c r="AM7" s="9"/>
      <c r="AN7" s="10"/>
      <c r="AO7" s="10"/>
      <c r="AP7" s="11">
        <f t="shared" ref="AP7" si="7">IF(OR(AK7="o",AN7="o",AO7="o"),AK$6+(1-2*((COUNTIF(AK7:AO7,"x")+COUNTIF(AK7:AO7,"o"))/10)),0)</f>
        <v>0</v>
      </c>
      <c r="AQ7" s="12"/>
      <c r="AR7" s="9"/>
      <c r="AS7" s="9"/>
      <c r="AT7" s="10"/>
      <c r="AU7" s="10"/>
      <c r="AV7" s="11">
        <f t="shared" ref="AV7" si="8">IF(OR(AQ7="o",AT7="o",AU7="o"),AQ$6+(1-2*((COUNTIF(AQ7:AU7,"x")+COUNTIF(AQ7:AU7,"o"))/10)),0)</f>
        <v>0</v>
      </c>
      <c r="AW7" s="12"/>
      <c r="AX7" s="9"/>
      <c r="AY7" s="9"/>
      <c r="AZ7" s="10"/>
      <c r="BA7" s="10"/>
      <c r="BB7" s="11">
        <f t="shared" ref="BB7" si="9">IF(OR(AW7="o",AZ7="o",BA7="o"),AW$6+(1-2*((COUNTIF(AW7:BA7,"x")+COUNTIF(AW7:BA7,"o"))/10)),0)</f>
        <v>0</v>
      </c>
      <c r="BC7" s="12"/>
      <c r="BD7" s="9"/>
      <c r="BE7" s="9"/>
      <c r="BF7" s="10"/>
      <c r="BG7" s="10"/>
      <c r="BH7" s="11">
        <f t="shared" ref="BH7" si="10">IF(OR(BC7="o",BF7="o",BG7="o"),BC$6+(1-2*((COUNTIF(BC7:BG7,"x")+COUNTIF(BC7:BG7,"o"))/10)),0)</f>
        <v>0</v>
      </c>
      <c r="BI7" s="44"/>
      <c r="BJ7" s="9">
        <f t="shared" ref="BJ7" si="11">MAX($G7:$BH7)</f>
        <v>0</v>
      </c>
      <c r="BK7" s="13">
        <f t="shared" ref="BK7:BK12" si="12">RANK(BJ7,$BJ$7:$BJ$12)</f>
        <v>5</v>
      </c>
      <c r="BL7" s="32">
        <f t="shared" ref="BL7:BL12" si="13">IF(BK7=0,"0",COUNTIF($BE$7:$BE$12,BK7))</f>
        <v>0</v>
      </c>
      <c r="BM7" s="12">
        <f t="shared" ref="BM7" si="14">IF(BL7=1,(100-BK7)*10000,LARGE($G7:$BH7,2))</f>
        <v>0</v>
      </c>
      <c r="BN7" s="14">
        <f t="shared" ref="BN7" si="15">IF(BJ7=0,0,IF(BL7&lt;&gt;1,(100-BK7)*10000+BM7,BM7))</f>
        <v>0</v>
      </c>
      <c r="BO7" s="13">
        <f t="shared" ref="BO7:BO12" si="16">RANK(BN7,$BN$7:$BN$12)</f>
        <v>5</v>
      </c>
      <c r="BP7" s="32">
        <f t="shared" ref="BP7:BP12" si="17">IF(BO7=0,"0",COUNTIF($BI$7:$BI$12,BO7))</f>
        <v>0</v>
      </c>
      <c r="BQ7" s="9">
        <f t="shared" ref="BQ7" si="18">COUNTIF($G7:$BH7,"x")</f>
        <v>0</v>
      </c>
      <c r="BR7" s="14">
        <f t="shared" ref="BR7" si="19">IF(BJ7=0,0,IF(BP7&lt;&gt;1,(100-BO7)*10000+(100-BQ7),(100-BO7)*10000))</f>
        <v>0</v>
      </c>
      <c r="BS7" s="36">
        <f t="shared" ref="BS7:BS12" si="20">RANK($BR7,$BR$7:$BR$12)</f>
        <v>5</v>
      </c>
      <c r="BT7" s="40">
        <f t="shared" ref="BT7:BT12" si="21">IF(BS7=0,"0",COUNTIF($BS$7:$BS$12,BS7))</f>
        <v>2</v>
      </c>
      <c r="BU7" s="54"/>
    </row>
    <row r="8" spans="1:73" s="1" customFormat="1">
      <c r="A8" s="6">
        <f>IF(OR($D8=0,$G8=0)," ",IF($BT8&gt;1,$BS8&amp;"-"&amp;$BS8+$BT8-1,$BS8))</f>
        <v>1</v>
      </c>
      <c r="B8" s="7">
        <f ca="1">RAND()</f>
        <v>0.55944397628069265</v>
      </c>
      <c r="C8" s="15">
        <f t="shared" si="1"/>
        <v>1</v>
      </c>
      <c r="D8" s="28" t="s">
        <v>26</v>
      </c>
      <c r="E8" s="8" t="s">
        <v>27</v>
      </c>
      <c r="F8" s="52">
        <v>1987</v>
      </c>
      <c r="G8" s="12" t="s">
        <v>48</v>
      </c>
      <c r="H8" s="10"/>
      <c r="I8" s="10"/>
      <c r="J8" s="10"/>
      <c r="K8" s="10"/>
      <c r="L8" s="11">
        <f>IF(OR(G8="o",H8="o",K8="o"),G$6+(1-2*((COUNTIF(G8:K8,"x")+COUNTIF(G8:K8,"o"))/10)),0)</f>
        <v>230.8</v>
      </c>
      <c r="M8" s="12" t="s">
        <v>47</v>
      </c>
      <c r="N8" s="9"/>
      <c r="O8" s="9"/>
      <c r="P8" s="10"/>
      <c r="Q8" s="10"/>
      <c r="R8" s="11">
        <f>IF(OR(M8="o",P8="o",Q8="o"),M$6+(1-2*((COUNTIF(M8:Q8,"x")+COUNTIF(M8:Q8,"o"))/10)),0)</f>
        <v>0</v>
      </c>
      <c r="S8" s="12" t="s">
        <v>49</v>
      </c>
      <c r="T8" s="9" t="s">
        <v>48</v>
      </c>
      <c r="U8" s="9"/>
      <c r="V8" s="10"/>
      <c r="W8" s="10"/>
      <c r="X8" s="11">
        <f>IF(OR(S8="o",V8="o",W8="o"),S$6+(1-2*((COUNTIF(S8:W8,"x")+COUNTIF(S8:W8,"o"))/10)),0)</f>
        <v>0</v>
      </c>
      <c r="Y8" s="12" t="s">
        <v>48</v>
      </c>
      <c r="Z8" s="9"/>
      <c r="AA8" s="9"/>
      <c r="AB8" s="10"/>
      <c r="AC8" s="10"/>
      <c r="AD8" s="11">
        <f>IF(OR(Y8="o",AB8="o",AC8="o"),Y$6+(1-2*((COUNTIF(Y8:AC8,"x")+COUNTIF(Y8:AC8,"o"))/10)),0)</f>
        <v>245.8</v>
      </c>
      <c r="AE8" s="12" t="s">
        <v>48</v>
      </c>
      <c r="AF8" s="9"/>
      <c r="AG8" s="9"/>
      <c r="AH8" s="10"/>
      <c r="AI8" s="10"/>
      <c r="AJ8" s="11">
        <f>IF(OR(AE8="o",AH8="o",AI8="o"),AE$6+(1-2*((COUNTIF(AE8:AI8,"x")+COUNTIF(AE8:AI8,"o"))/10)),0)</f>
        <v>250.8</v>
      </c>
      <c r="AK8" s="12" t="s">
        <v>49</v>
      </c>
      <c r="AL8" s="9" t="s">
        <v>49</v>
      </c>
      <c r="AM8" s="9" t="s">
        <v>48</v>
      </c>
      <c r="AN8" s="10"/>
      <c r="AO8" s="10"/>
      <c r="AP8" s="11">
        <f>IF(OR(AK8="o",AN8="o",AO8="o"),AK$6+(1-2*((COUNTIF(AK8:AO8,"x")+COUNTIF(AK8:AO8,"o"))/10)),0)</f>
        <v>0</v>
      </c>
      <c r="AQ8" s="12" t="s">
        <v>49</v>
      </c>
      <c r="AR8" s="9" t="s">
        <v>49</v>
      </c>
      <c r="AS8" s="9" t="s">
        <v>49</v>
      </c>
      <c r="AT8" s="10" t="s">
        <v>49</v>
      </c>
      <c r="AU8" s="10" t="s">
        <v>49</v>
      </c>
      <c r="AV8" s="11">
        <f>IF(OR(AQ8="o",AT8="o",AU8="o"),AQ$6+(1-2*((COUNTIF(AQ8:AU8,"x")+COUNTIF(AQ8:AU8,"o"))/10)),0)</f>
        <v>0</v>
      </c>
      <c r="AW8" s="12"/>
      <c r="AX8" s="9"/>
      <c r="AY8" s="9"/>
      <c r="AZ8" s="10"/>
      <c r="BA8" s="10"/>
      <c r="BB8" s="11">
        <f>IF(OR(AW8="o",AZ8="o",BA8="o"),AW$6+(1-2*((COUNTIF(AW8:BA8,"x")+COUNTIF(AW8:BA8,"o"))/10)),0)</f>
        <v>0</v>
      </c>
      <c r="BC8" s="12"/>
      <c r="BD8" s="9"/>
      <c r="BE8" s="9"/>
      <c r="BF8" s="10"/>
      <c r="BG8" s="10"/>
      <c r="BH8" s="11">
        <f>IF(OR(BC8="o",BF8="o",BG8="o"),BC$6+(1-2*((COUNTIF(BC8:BG8,"x")+COUNTIF(BC8:BG8,"o"))/10)),0)</f>
        <v>0</v>
      </c>
      <c r="BI8" s="44"/>
      <c r="BJ8" s="9">
        <f>MAX($G8:$BH8)</f>
        <v>250.8</v>
      </c>
      <c r="BK8" s="13">
        <f t="shared" si="12"/>
        <v>1</v>
      </c>
      <c r="BL8" s="32">
        <f t="shared" si="13"/>
        <v>0</v>
      </c>
      <c r="BM8" s="12">
        <f>IF(BL8=1,(100-BK8)*10000,LARGE($G8:$BH8,2))</f>
        <v>245.8</v>
      </c>
      <c r="BN8" s="14">
        <f>IF(BJ8=0,0,IF(BL8&lt;&gt;1,(100-BK8)*10000+BM8,BM8))</f>
        <v>990245.8</v>
      </c>
      <c r="BO8" s="13">
        <f t="shared" si="16"/>
        <v>1</v>
      </c>
      <c r="BP8" s="32">
        <f t="shared" si="17"/>
        <v>0</v>
      </c>
      <c r="BQ8" s="9">
        <f>COUNTIF($G8:$BH8,"x")</f>
        <v>8</v>
      </c>
      <c r="BR8" s="14">
        <f>IF(BJ8=0,0,IF(BP8&lt;&gt;1,(100-BO8)*10000+(100-BQ8),(100-BO8)*10000))</f>
        <v>990092</v>
      </c>
      <c r="BS8" s="36">
        <f t="shared" si="20"/>
        <v>1</v>
      </c>
      <c r="BT8" s="40">
        <f t="shared" si="21"/>
        <v>1</v>
      </c>
      <c r="BU8" s="54"/>
    </row>
    <row r="9" spans="1:73" s="1" customFormat="1">
      <c r="A9" s="6">
        <f>IF(OR($D9=0,$G9=0)," ",IF($BT9&gt;1,$BS9&amp;"-"&amp;$BS9+$BT9-1,$BS9))</f>
        <v>2</v>
      </c>
      <c r="B9" s="7">
        <f ca="1">RAND()</f>
        <v>0.89258510912503652</v>
      </c>
      <c r="C9" s="15">
        <f t="shared" si="1"/>
        <v>2</v>
      </c>
      <c r="D9" s="28" t="s">
        <v>22</v>
      </c>
      <c r="E9" s="8" t="s">
        <v>23</v>
      </c>
      <c r="F9" s="52">
        <v>1990</v>
      </c>
      <c r="G9" s="12" t="s">
        <v>48</v>
      </c>
      <c r="H9" s="10"/>
      <c r="I9" s="10"/>
      <c r="J9" s="10"/>
      <c r="K9" s="10"/>
      <c r="L9" s="11">
        <f>IF(OR(G9="o",H9="o",K9="o"),G$6+(1-2*((COUNTIF(G9:K9,"x")+COUNTIF(G9:K9,"o"))/10)),0)</f>
        <v>230.8</v>
      </c>
      <c r="M9" s="12" t="s">
        <v>48</v>
      </c>
      <c r="N9" s="9"/>
      <c r="O9" s="9"/>
      <c r="P9" s="10"/>
      <c r="Q9" s="10"/>
      <c r="R9" s="11">
        <f>IF(OR(M9="o",P9="o",Q9="o"),M$6+(1-2*((COUNTIF(M9:Q9,"x")+COUNTIF(M9:Q9,"o"))/10)),0)</f>
        <v>235.8</v>
      </c>
      <c r="S9" s="12" t="s">
        <v>48</v>
      </c>
      <c r="T9" s="9"/>
      <c r="U9" s="9"/>
      <c r="V9" s="10"/>
      <c r="W9" s="10"/>
      <c r="X9" s="11">
        <f>IF(OR(S9="o",V9="o",W9="o"),S$6+(1-2*((COUNTIF(S9:W9,"x")+COUNTIF(S9:W9,"o"))/10)),0)</f>
        <v>240.8</v>
      </c>
      <c r="Y9" s="12" t="s">
        <v>48</v>
      </c>
      <c r="Z9" s="9"/>
      <c r="AA9" s="9"/>
      <c r="AB9" s="10"/>
      <c r="AC9" s="10"/>
      <c r="AD9" s="11">
        <f>IF(OR(Y9="o",AB9="o",AC9="o"),Y$6+(1-2*((COUNTIF(Y9:AC9,"x")+COUNTIF(Y9:AC9,"o"))/10)),0)</f>
        <v>245.8</v>
      </c>
      <c r="AE9" s="12" t="s">
        <v>48</v>
      </c>
      <c r="AF9" s="9"/>
      <c r="AG9" s="9"/>
      <c r="AH9" s="10"/>
      <c r="AI9" s="10"/>
      <c r="AJ9" s="11">
        <f>IF(OR(AE9="o",AH9="o",AI9="o"),AE$6+(1-2*((COUNTIF(AE9:AI9,"x")+COUNTIF(AE9:AI9,"o"))/10)),0)</f>
        <v>250.8</v>
      </c>
      <c r="AK9" s="12" t="s">
        <v>49</v>
      </c>
      <c r="AL9" s="9" t="s">
        <v>49</v>
      </c>
      <c r="AM9" s="9" t="s">
        <v>49</v>
      </c>
      <c r="AN9" s="10" t="s">
        <v>49</v>
      </c>
      <c r="AO9" s="10" t="s">
        <v>49</v>
      </c>
      <c r="AP9" s="11">
        <f>IF(OR(AK9="o",AN9="o",AO9="o"),AK$6+(1-2*((COUNTIF(AK9:AO9,"x")+COUNTIF(AK9:AO9,"o"))/10)),0)</f>
        <v>0</v>
      </c>
      <c r="AQ9" s="12" t="s">
        <v>49</v>
      </c>
      <c r="AR9" s="9" t="s">
        <v>49</v>
      </c>
      <c r="AS9" s="9" t="s">
        <v>49</v>
      </c>
      <c r="AT9" s="10" t="s">
        <v>49</v>
      </c>
      <c r="AU9" s="10" t="s">
        <v>49</v>
      </c>
      <c r="AV9" s="11">
        <f>IF(OR(AQ9="o",AT9="o",AU9="o"),AQ$6+(1-2*((COUNTIF(AQ9:AU9,"x")+COUNTIF(AQ9:AU9,"o"))/10)),0)</f>
        <v>0</v>
      </c>
      <c r="AW9" s="12"/>
      <c r="AX9" s="9"/>
      <c r="AY9" s="9"/>
      <c r="AZ9" s="10"/>
      <c r="BA9" s="10"/>
      <c r="BB9" s="11">
        <f>IF(OR(AW9="o",AZ9="o",BA9="o"),AW$6+(1-2*((COUNTIF(AW9:BA9,"x")+COUNTIF(AW9:BA9,"o"))/10)),0)</f>
        <v>0</v>
      </c>
      <c r="BC9" s="12"/>
      <c r="BD9" s="9"/>
      <c r="BE9" s="9"/>
      <c r="BF9" s="10"/>
      <c r="BG9" s="10"/>
      <c r="BH9" s="11">
        <f>IF(OR(BC9="o",BF9="o",BG9="o"),BC$6+(1-2*((COUNTIF(BC9:BG9,"x")+COUNTIF(BC9:BG9,"o"))/10)),0)</f>
        <v>0</v>
      </c>
      <c r="BI9" s="44"/>
      <c r="BJ9" s="9">
        <f>MAX($G9:$BH9)</f>
        <v>250.8</v>
      </c>
      <c r="BK9" s="13">
        <f t="shared" si="12"/>
        <v>1</v>
      </c>
      <c r="BL9" s="32">
        <f t="shared" si="13"/>
        <v>0</v>
      </c>
      <c r="BM9" s="12">
        <f>IF(BL9=1,(100-BK9)*10000,LARGE($G9:$BH9,2))</f>
        <v>245.8</v>
      </c>
      <c r="BN9" s="14">
        <f>IF(BJ9=0,0,IF(BL9&lt;&gt;1,(100-BK9)*10000+BM9,BM9))</f>
        <v>990245.8</v>
      </c>
      <c r="BO9" s="13">
        <f t="shared" si="16"/>
        <v>1</v>
      </c>
      <c r="BP9" s="32">
        <f t="shared" si="17"/>
        <v>0</v>
      </c>
      <c r="BQ9" s="9">
        <f>COUNTIF($G9:$BH9,"x")</f>
        <v>10</v>
      </c>
      <c r="BR9" s="14">
        <f>IF(BJ9=0,0,IF(BP9&lt;&gt;1,(100-BO9)*10000+(100-BQ9),(100-BO9)*10000))</f>
        <v>990090</v>
      </c>
      <c r="BS9" s="36">
        <f t="shared" si="20"/>
        <v>2</v>
      </c>
      <c r="BT9" s="40">
        <f t="shared" si="21"/>
        <v>1</v>
      </c>
      <c r="BU9" s="54"/>
    </row>
    <row r="10" spans="1:73" s="1" customFormat="1">
      <c r="A10" s="6">
        <f>IF(OR($D10=0,$G10=0)," ",IF($BT10&gt;1,$BS10&amp;"-"&amp;$BS10+$BT10-1,$BS10))</f>
        <v>3</v>
      </c>
      <c r="B10" s="7">
        <f ca="1">RAND()</f>
        <v>0.18830849029806451</v>
      </c>
      <c r="C10" s="15">
        <f t="shared" si="1"/>
        <v>3</v>
      </c>
      <c r="D10" s="28" t="s">
        <v>24</v>
      </c>
      <c r="E10" s="8" t="s">
        <v>25</v>
      </c>
      <c r="F10" s="52">
        <v>1991</v>
      </c>
      <c r="G10" s="12" t="s">
        <v>49</v>
      </c>
      <c r="H10" s="10" t="s">
        <v>48</v>
      </c>
      <c r="I10" s="10"/>
      <c r="J10" s="10"/>
      <c r="K10" s="10"/>
      <c r="L10" s="11">
        <f>IF(OR(G10="o",H10="o",K10="o"),G$6+(1-2*((COUNTIF(G10:K10,"x")+COUNTIF(G10:K10,"o"))/10)),0)</f>
        <v>230.6</v>
      </c>
      <c r="M10" s="12" t="s">
        <v>48</v>
      </c>
      <c r="N10" s="9"/>
      <c r="O10" s="9"/>
      <c r="P10" s="10"/>
      <c r="Q10" s="10"/>
      <c r="R10" s="11">
        <f>IF(OR(M10="o",P10="o",Q10="o"),M$6+(1-2*((COUNTIF(M10:Q10,"x")+COUNTIF(M10:Q10,"o"))/10)),0)</f>
        <v>235.8</v>
      </c>
      <c r="S10" s="12" t="s">
        <v>49</v>
      </c>
      <c r="T10" s="9" t="s">
        <v>48</v>
      </c>
      <c r="U10" s="9"/>
      <c r="V10" s="10"/>
      <c r="W10" s="10"/>
      <c r="X10" s="11">
        <f>IF(OR(S10="o",V10="o",W10="o"),S$6+(1-2*((COUNTIF(S10:W10,"x")+COUNTIF(S10:W10,"o"))/10)),0)</f>
        <v>0</v>
      </c>
      <c r="Y10" s="12" t="s">
        <v>49</v>
      </c>
      <c r="Z10" s="9" t="s">
        <v>49</v>
      </c>
      <c r="AA10" s="9" t="s">
        <v>49</v>
      </c>
      <c r="AB10" s="10" t="s">
        <v>49</v>
      </c>
      <c r="AC10" s="10" t="s">
        <v>49</v>
      </c>
      <c r="AD10" s="11">
        <f>IF(OR(Y10="o",AB10="o",AC10="o"),Y$6+(1-2*((COUNTIF(Y10:AC10,"x")+COUNTIF(Y10:AC10,"o"))/10)),0)</f>
        <v>0</v>
      </c>
      <c r="AE10" s="12" t="s">
        <v>49</v>
      </c>
      <c r="AF10" s="9" t="s">
        <v>49</v>
      </c>
      <c r="AG10" s="9" t="s">
        <v>49</v>
      </c>
      <c r="AH10" s="10" t="s">
        <v>49</v>
      </c>
      <c r="AI10" s="10" t="s">
        <v>49</v>
      </c>
      <c r="AJ10" s="11">
        <f>IF(OR(AE10="o",AH10="o",AI10="o"),AE$6+(1-2*((COUNTIF(AE10:AI10,"x")+COUNTIF(AE10:AI10,"o"))/10)),0)</f>
        <v>0</v>
      </c>
      <c r="AK10" s="12" t="s">
        <v>49</v>
      </c>
      <c r="AL10" s="9" t="s">
        <v>49</v>
      </c>
      <c r="AM10" s="9" t="s">
        <v>49</v>
      </c>
      <c r="AN10" s="10" t="s">
        <v>49</v>
      </c>
      <c r="AO10" s="10" t="s">
        <v>49</v>
      </c>
      <c r="AP10" s="11">
        <f>IF(OR(AK10="o",AN10="o",AO10="o"),AK$6+(1-2*((COUNTIF(AK10:AO10,"x")+COUNTIF(AK10:AO10,"o"))/10)),0)</f>
        <v>0</v>
      </c>
      <c r="AQ10" s="12" t="s">
        <v>49</v>
      </c>
      <c r="AR10" s="9" t="s">
        <v>49</v>
      </c>
      <c r="AS10" s="9" t="s">
        <v>49</v>
      </c>
      <c r="AT10" s="10" t="s">
        <v>49</v>
      </c>
      <c r="AU10" s="10" t="s">
        <v>49</v>
      </c>
      <c r="AV10" s="11">
        <f>IF(OR(AQ10="o",AT10="o",AU10="o"),AQ$6+(1-2*((COUNTIF(AQ10:AU10,"x")+COUNTIF(AQ10:AU10,"o"))/10)),0)</f>
        <v>0</v>
      </c>
      <c r="AW10" s="12"/>
      <c r="AX10" s="9"/>
      <c r="AY10" s="9"/>
      <c r="AZ10" s="10"/>
      <c r="BA10" s="10"/>
      <c r="BB10" s="11">
        <f>IF(OR(AW10="o",AZ10="o",BA10="o"),AW$6+(1-2*((COUNTIF(AW10:BA10,"x")+COUNTIF(AW10:BA10,"o"))/10)),0)</f>
        <v>0</v>
      </c>
      <c r="BC10" s="12"/>
      <c r="BD10" s="9"/>
      <c r="BE10" s="9"/>
      <c r="BF10" s="10"/>
      <c r="BG10" s="10"/>
      <c r="BH10" s="11">
        <f>IF(OR(BC10="o",BF10="o",BG10="o"),BC$6+(1-2*((COUNTIF(BC10:BG10,"x")+COUNTIF(BC10:BG10,"o"))/10)),0)</f>
        <v>0</v>
      </c>
      <c r="BI10" s="44"/>
      <c r="BJ10" s="9">
        <f>MAX($G10:$BH10)</f>
        <v>235.8</v>
      </c>
      <c r="BK10" s="13">
        <f t="shared" si="12"/>
        <v>3</v>
      </c>
      <c r="BL10" s="32">
        <f t="shared" si="13"/>
        <v>0</v>
      </c>
      <c r="BM10" s="12">
        <f>IF(BL10=1,(100-BK10)*10000,LARGE($G10:$BH10,2))</f>
        <v>230.6</v>
      </c>
      <c r="BN10" s="14">
        <f>IF(BJ10=0,0,IF(BL10&lt;&gt;1,(100-BK10)*10000+BM10,BM10))</f>
        <v>970230.6</v>
      </c>
      <c r="BO10" s="13">
        <f t="shared" si="16"/>
        <v>3</v>
      </c>
      <c r="BP10" s="32">
        <f t="shared" si="17"/>
        <v>0</v>
      </c>
      <c r="BQ10" s="9">
        <f>COUNTIF($G10:$BH10,"x")</f>
        <v>22</v>
      </c>
      <c r="BR10" s="14">
        <f>IF(BJ10=0,0,IF(BP10&lt;&gt;1,(100-BO10)*10000+(100-BQ10),(100-BO10)*10000))</f>
        <v>970078</v>
      </c>
      <c r="BS10" s="36">
        <f t="shared" si="20"/>
        <v>3</v>
      </c>
      <c r="BT10" s="40">
        <f t="shared" si="21"/>
        <v>1</v>
      </c>
      <c r="BU10" s="54"/>
    </row>
    <row r="11" spans="1:73" s="1" customFormat="1">
      <c r="A11" s="6">
        <f>IF(OR($D11=0,$G11=0)," ",IF($BT11&gt;1,$BS11&amp;"-"&amp;$BS11+$BT11-1,$BS11))</f>
        <v>4</v>
      </c>
      <c r="B11" s="7">
        <f ca="1">RAND()</f>
        <v>2.7758406296011451E-2</v>
      </c>
      <c r="C11" s="15">
        <f t="shared" si="1"/>
        <v>4</v>
      </c>
      <c r="D11" s="28" t="s">
        <v>20</v>
      </c>
      <c r="E11" s="8" t="s">
        <v>21</v>
      </c>
      <c r="F11" s="52">
        <v>1980</v>
      </c>
      <c r="G11" s="12" t="s">
        <v>48</v>
      </c>
      <c r="H11" s="10"/>
      <c r="I11" s="10"/>
      <c r="J11" s="10"/>
      <c r="K11" s="10"/>
      <c r="L11" s="11">
        <f>IF(OR(G11="o",H11="o",K11="o"),G$6+(1-2*((COUNTIF(G11:K11,"x")+COUNTIF(G11:K11,"o"))/10)),0)</f>
        <v>230.8</v>
      </c>
      <c r="M11" s="12" t="s">
        <v>49</v>
      </c>
      <c r="N11" s="9" t="s">
        <v>49</v>
      </c>
      <c r="O11" s="9" t="s">
        <v>49</v>
      </c>
      <c r="P11" s="10" t="s">
        <v>49</v>
      </c>
      <c r="Q11" s="10" t="s">
        <v>49</v>
      </c>
      <c r="R11" s="11">
        <f>IF(OR(M11="o",P11="o",Q11="o"),M$6+(1-2*((COUNTIF(M11:Q11,"x")+COUNTIF(M11:Q11,"o"))/10)),0)</f>
        <v>0</v>
      </c>
      <c r="S11" s="12" t="s">
        <v>49</v>
      </c>
      <c r="T11" s="9" t="s">
        <v>49</v>
      </c>
      <c r="U11" s="9" t="s">
        <v>49</v>
      </c>
      <c r="V11" s="10" t="s">
        <v>49</v>
      </c>
      <c r="W11" s="10" t="s">
        <v>49</v>
      </c>
      <c r="X11" s="11">
        <f>IF(OR(S11="o",V11="o",W11="o"),S$6+(1-2*((COUNTIF(S11:W11,"x")+COUNTIF(S11:W11,"o"))/10)),0)</f>
        <v>0</v>
      </c>
      <c r="Y11" s="12" t="s">
        <v>49</v>
      </c>
      <c r="Z11" s="9" t="s">
        <v>49</v>
      </c>
      <c r="AA11" s="9" t="s">
        <v>49</v>
      </c>
      <c r="AB11" s="10" t="s">
        <v>49</v>
      </c>
      <c r="AC11" s="10" t="s">
        <v>49</v>
      </c>
      <c r="AD11" s="11">
        <f>IF(OR(Y11="o",AB11="o",AC11="o"),Y$6+(1-2*((COUNTIF(Y11:AC11,"x")+COUNTIF(Y11:AC11,"o"))/10)),0)</f>
        <v>0</v>
      </c>
      <c r="AE11" s="12" t="s">
        <v>49</v>
      </c>
      <c r="AF11" s="9" t="s">
        <v>49</v>
      </c>
      <c r="AG11" s="9" t="s">
        <v>49</v>
      </c>
      <c r="AH11" s="10" t="s">
        <v>49</v>
      </c>
      <c r="AI11" s="10" t="s">
        <v>49</v>
      </c>
      <c r="AJ11" s="11">
        <f>IF(OR(AE11="o",AH11="o",AI11="o"),AE$6+(1-2*((COUNTIF(AE11:AI11,"x")+COUNTIF(AE11:AI11,"o"))/10)),0)</f>
        <v>0</v>
      </c>
      <c r="AK11" s="12" t="s">
        <v>49</v>
      </c>
      <c r="AL11" s="9" t="s">
        <v>49</v>
      </c>
      <c r="AM11" s="9" t="s">
        <v>49</v>
      </c>
      <c r="AN11" s="10" t="s">
        <v>49</v>
      </c>
      <c r="AO11" s="10" t="s">
        <v>49</v>
      </c>
      <c r="AP11" s="11">
        <f>IF(OR(AK11="o",AN11="o",AO11="o"),AK$6+(1-2*((COUNTIF(AK11:AO11,"x")+COUNTIF(AK11:AO11,"o"))/10)),0)</f>
        <v>0</v>
      </c>
      <c r="AQ11" s="12" t="s">
        <v>49</v>
      </c>
      <c r="AR11" s="9" t="s">
        <v>49</v>
      </c>
      <c r="AS11" s="9" t="s">
        <v>49</v>
      </c>
      <c r="AT11" s="10" t="s">
        <v>49</v>
      </c>
      <c r="AU11" s="10" t="s">
        <v>49</v>
      </c>
      <c r="AV11" s="11">
        <f>IF(OR(AQ11="o",AT11="o",AU11="o"),AQ$6+(1-2*((COUNTIF(AQ11:AU11,"x")+COUNTIF(AQ11:AU11,"o"))/10)),0)</f>
        <v>0</v>
      </c>
      <c r="AW11" s="12"/>
      <c r="AX11" s="9"/>
      <c r="AY11" s="9"/>
      <c r="AZ11" s="10"/>
      <c r="BA11" s="10"/>
      <c r="BB11" s="11">
        <f>IF(OR(AW11="o",AZ11="o",BA11="o"),AW$6+(1-2*((COUNTIF(AW11:BA11,"x")+COUNTIF(AW11:BA11,"o"))/10)),0)</f>
        <v>0</v>
      </c>
      <c r="BC11" s="12"/>
      <c r="BD11" s="9"/>
      <c r="BE11" s="9"/>
      <c r="BF11" s="10"/>
      <c r="BG11" s="10"/>
      <c r="BH11" s="11">
        <f>IF(OR(BC11="o",BF11="o",BG11="o"),BC$6+(1-2*((COUNTIF(BC11:BG11,"x")+COUNTIF(BC11:BG11,"o"))/10)),0)</f>
        <v>0</v>
      </c>
      <c r="BI11" s="44"/>
      <c r="BJ11" s="9">
        <f>MAX($G11:$BH11)</f>
        <v>230.8</v>
      </c>
      <c r="BK11" s="13">
        <f t="shared" si="12"/>
        <v>4</v>
      </c>
      <c r="BL11" s="32">
        <f t="shared" si="13"/>
        <v>0</v>
      </c>
      <c r="BM11" s="12">
        <f>IF(BL11=1,(100-BK11)*10000,LARGE($G11:$BH11,2))</f>
        <v>0</v>
      </c>
      <c r="BN11" s="14">
        <f>IF(BJ11=0,0,IF(BL11&lt;&gt;1,(100-BK11)*10000+BM11,BM11))</f>
        <v>960000</v>
      </c>
      <c r="BO11" s="13">
        <f t="shared" si="16"/>
        <v>4</v>
      </c>
      <c r="BP11" s="32">
        <f t="shared" si="17"/>
        <v>0</v>
      </c>
      <c r="BQ11" s="9">
        <f>COUNTIF($G11:$BH11,"x")</f>
        <v>30</v>
      </c>
      <c r="BR11" s="14">
        <f>IF(BJ11=0,0,IF(BP11&lt;&gt;1,(100-BO11)*10000+(100-BQ11),(100-BO11)*10000))</f>
        <v>960070</v>
      </c>
      <c r="BS11" s="36">
        <f t="shared" si="20"/>
        <v>4</v>
      </c>
      <c r="BT11" s="40">
        <f t="shared" si="21"/>
        <v>1</v>
      </c>
      <c r="BU11" s="54"/>
    </row>
    <row r="12" spans="1:73" s="1" customFormat="1" ht="16.5" thickBot="1">
      <c r="A12" s="16" t="str">
        <f>IF(OR($D12=0,$G12=0)," ",IF($BT12&gt;1,$BS12&amp;"-"&amp;$BS12+$BT12-1,$BS12))</f>
        <v xml:space="preserve"> </v>
      </c>
      <c r="B12" s="17">
        <f ca="1">RAND()</f>
        <v>0.92185200321575156</v>
      </c>
      <c r="C12" s="23">
        <f t="shared" si="1"/>
        <v>5</v>
      </c>
      <c r="D12" s="29"/>
      <c r="E12" s="18"/>
      <c r="F12" s="55"/>
      <c r="G12" s="22"/>
      <c r="H12" s="20"/>
      <c r="I12" s="20"/>
      <c r="J12" s="20"/>
      <c r="K12" s="20"/>
      <c r="L12" s="21">
        <f>IF(OR(G12="o",H12="o",K12="o"),G$6+(1-2*((COUNTIF(G12:K12,"x")+COUNTIF(G12:K12,"o"))/10)),0)</f>
        <v>0</v>
      </c>
      <c r="M12" s="22"/>
      <c r="N12" s="19"/>
      <c r="O12" s="19"/>
      <c r="P12" s="20"/>
      <c r="Q12" s="20"/>
      <c r="R12" s="21">
        <f>IF(OR(M12="o",P12="o",Q12="o"),M$6+(1-2*((COUNTIF(M12:Q12,"x")+COUNTIF(M12:Q12,"o"))/10)),0)</f>
        <v>0</v>
      </c>
      <c r="S12" s="22"/>
      <c r="T12" s="19"/>
      <c r="U12" s="19"/>
      <c r="V12" s="20"/>
      <c r="W12" s="20"/>
      <c r="X12" s="21">
        <f>IF(OR(S12="o",V12="o",W12="o"),S$6+(1-2*((COUNTIF(S12:W12,"x")+COUNTIF(S12:W12,"o"))/10)),0)</f>
        <v>0</v>
      </c>
      <c r="Y12" s="22"/>
      <c r="Z12" s="19"/>
      <c r="AA12" s="19"/>
      <c r="AB12" s="20"/>
      <c r="AC12" s="20"/>
      <c r="AD12" s="21">
        <f>IF(OR(Y12="o",AB12="o",AC12="o"),Y$6+(1-2*((COUNTIF(Y12:AC12,"x")+COUNTIF(Y12:AC12,"o"))/10)),0)</f>
        <v>0</v>
      </c>
      <c r="AE12" s="22"/>
      <c r="AF12" s="19"/>
      <c r="AG12" s="19"/>
      <c r="AH12" s="20"/>
      <c r="AI12" s="20"/>
      <c r="AJ12" s="21">
        <f>IF(OR(AE12="o",AH12="o",AI12="o"),AE$6+(1-2*((COUNTIF(AE12:AI12,"x")+COUNTIF(AE12:AI12,"o"))/10)),0)</f>
        <v>0</v>
      </c>
      <c r="AK12" s="22"/>
      <c r="AL12" s="19"/>
      <c r="AM12" s="19"/>
      <c r="AN12" s="20"/>
      <c r="AO12" s="20"/>
      <c r="AP12" s="21">
        <f>IF(OR(AK12="o",AN12="o",AO12="o"),AK$6+(1-2*((COUNTIF(AK12:AO12,"x")+COUNTIF(AK12:AO12,"o"))/10)),0)</f>
        <v>0</v>
      </c>
      <c r="AQ12" s="22"/>
      <c r="AR12" s="19"/>
      <c r="AS12" s="19"/>
      <c r="AT12" s="20"/>
      <c r="AU12" s="20"/>
      <c r="AV12" s="21">
        <f>IF(OR(AQ12="o",AT12="o",AU12="o"),AQ$6+(1-2*((COUNTIF(AQ12:AU12,"x")+COUNTIF(AQ12:AU12,"o"))/10)),0)</f>
        <v>0</v>
      </c>
      <c r="AW12" s="22"/>
      <c r="AX12" s="19"/>
      <c r="AY12" s="19"/>
      <c r="AZ12" s="20"/>
      <c r="BA12" s="20"/>
      <c r="BB12" s="21">
        <f>IF(OR(AW12="o",AZ12="o",BA12="o"),AW$6+(1-2*((COUNTIF(AW12:BA12,"x")+COUNTIF(AW12:BA12,"o"))/10)),0)</f>
        <v>0</v>
      </c>
      <c r="BC12" s="22"/>
      <c r="BD12" s="19"/>
      <c r="BE12" s="19"/>
      <c r="BF12" s="20"/>
      <c r="BG12" s="20"/>
      <c r="BH12" s="21">
        <f>IF(OR(BC12="o",BF12="o",BG12="o"),BC$6+(1-2*((COUNTIF(BC12:BG12,"x")+COUNTIF(BC12:BG12,"o"))/10)),0)</f>
        <v>0</v>
      </c>
      <c r="BI12" s="44"/>
      <c r="BJ12" s="19">
        <f>MAX($G12:$BH12)</f>
        <v>0</v>
      </c>
      <c r="BK12" s="23">
        <f t="shared" si="12"/>
        <v>5</v>
      </c>
      <c r="BL12" s="33">
        <f t="shared" si="13"/>
        <v>0</v>
      </c>
      <c r="BM12" s="22">
        <f>IF(BL12=1,(100-BK12)*10000,LARGE($G12:$BH12,2))</f>
        <v>0</v>
      </c>
      <c r="BN12" s="24">
        <f>IF(BJ12=0,0,IF(BL12&lt;&gt;1,(100-BK12)*10000+BM12,BM12))</f>
        <v>0</v>
      </c>
      <c r="BO12" s="23">
        <f t="shared" si="16"/>
        <v>5</v>
      </c>
      <c r="BP12" s="33">
        <f t="shared" si="17"/>
        <v>0</v>
      </c>
      <c r="BQ12" s="19">
        <f>COUNTIF($G12:$BH12,"x")</f>
        <v>0</v>
      </c>
      <c r="BR12" s="24">
        <f>IF(BJ12=0,0,IF(BP12&lt;&gt;1,(100-BO12)*10000+(100-BQ12),(100-BO12)*10000))</f>
        <v>0</v>
      </c>
      <c r="BS12" s="37">
        <f t="shared" si="20"/>
        <v>5</v>
      </c>
      <c r="BT12" s="41">
        <f t="shared" si="21"/>
        <v>2</v>
      </c>
      <c r="BU12" s="54"/>
    </row>
    <row r="13" spans="1:73" s="1" customFormat="1">
      <c r="F13" s="26"/>
      <c r="BJ13" s="2"/>
      <c r="BK13" s="3"/>
      <c r="BL13" s="2"/>
      <c r="BM13" s="2"/>
      <c r="BN13" s="2"/>
      <c r="BO13" s="3"/>
      <c r="BP13" s="2"/>
      <c r="BQ13" s="2"/>
      <c r="BR13" s="2"/>
      <c r="BS13" s="3"/>
      <c r="BT13" s="3"/>
    </row>
    <row r="14" spans="1:73" s="1" customFormat="1">
      <c r="D14" s="25" t="s">
        <v>13</v>
      </c>
      <c r="E14" s="85" t="s">
        <v>14</v>
      </c>
      <c r="F14" s="85"/>
      <c r="G14" s="85" t="s">
        <v>15</v>
      </c>
      <c r="H14" s="85"/>
      <c r="I14" s="85"/>
      <c r="J14" s="85"/>
      <c r="K14" s="85"/>
      <c r="L14" s="85"/>
      <c r="M14" s="85"/>
      <c r="N14" s="85"/>
      <c r="O14" s="85"/>
      <c r="P14" s="85"/>
      <c r="S14" s="87" t="s">
        <v>16</v>
      </c>
      <c r="T14" s="87"/>
      <c r="U14" s="87"/>
      <c r="V14" s="87"/>
      <c r="W14" s="87"/>
      <c r="X14" s="27"/>
      <c r="Y14" s="86">
        <f ca="1">NOW()</f>
        <v>40999.907235763887</v>
      </c>
      <c r="Z14" s="86"/>
      <c r="AA14" s="86"/>
      <c r="AB14" s="86"/>
      <c r="AC14" s="86"/>
    </row>
    <row r="15" spans="1:73" s="1" customFormat="1">
      <c r="F15" s="26"/>
      <c r="BJ15" s="2"/>
      <c r="BK15" s="3"/>
      <c r="BL15" s="2"/>
      <c r="BM15" s="2"/>
      <c r="BN15" s="2"/>
      <c r="BO15" s="3"/>
      <c r="BP15" s="2"/>
      <c r="BQ15" s="2"/>
      <c r="BR15" s="2"/>
      <c r="BS15" s="3"/>
      <c r="BT15" s="3"/>
    </row>
    <row r="16" spans="1:73" s="1" customFormat="1">
      <c r="F16" s="26"/>
      <c r="BJ16" s="2"/>
      <c r="BK16" s="3"/>
      <c r="BL16" s="2"/>
      <c r="BM16" s="2"/>
      <c r="BN16" s="2"/>
      <c r="BO16" s="3"/>
      <c r="BP16" s="2"/>
      <c r="BQ16" s="2"/>
      <c r="BR16" s="2"/>
      <c r="BS16" s="3"/>
      <c r="BT16" s="3"/>
    </row>
  </sheetData>
  <sortState ref="A8:BT16">
    <sortCondition ref="C8:C30"/>
  </sortState>
  <mergeCells count="22">
    <mergeCell ref="E14:F14"/>
    <mergeCell ref="G14:P14"/>
    <mergeCell ref="S14:W14"/>
    <mergeCell ref="Y14:AC14"/>
    <mergeCell ref="M6:R6"/>
    <mergeCell ref="S6:X6"/>
    <mergeCell ref="Y6:AD6"/>
    <mergeCell ref="H3:V3"/>
    <mergeCell ref="Y3:AL3"/>
    <mergeCell ref="A5:A6"/>
    <mergeCell ref="B5:B6"/>
    <mergeCell ref="C5:C6"/>
    <mergeCell ref="D5:D6"/>
    <mergeCell ref="E5:E6"/>
    <mergeCell ref="F5:F6"/>
    <mergeCell ref="G5:BH5"/>
    <mergeCell ref="G6:L6"/>
    <mergeCell ref="AW6:BB6"/>
    <mergeCell ref="BC6:BH6"/>
    <mergeCell ref="AE6:AJ6"/>
    <mergeCell ref="AK6:AP6"/>
    <mergeCell ref="AQ6:AV6"/>
  </mergeCells>
  <conditionalFormatting sqref="M7:BB12">
    <cfRule type="expression" dxfId="42" priority="66">
      <formula>$K7="x"</formula>
    </cfRule>
  </conditionalFormatting>
  <conditionalFormatting sqref="S7:BB12">
    <cfRule type="expression" dxfId="41" priority="65">
      <formula>$Q7="x"</formula>
    </cfRule>
  </conditionalFormatting>
  <conditionalFormatting sqref="Y7:BB12">
    <cfRule type="expression" dxfId="40" priority="64">
      <formula>$W7="x"</formula>
    </cfRule>
  </conditionalFormatting>
  <conditionalFormatting sqref="AE7:BB12">
    <cfRule type="expression" dxfId="39" priority="63">
      <formula>$AC7="x"</formula>
    </cfRule>
  </conditionalFormatting>
  <conditionalFormatting sqref="AK7:BB12">
    <cfRule type="expression" dxfId="38" priority="62">
      <formula>$AI7="x"</formula>
    </cfRule>
  </conditionalFormatting>
  <conditionalFormatting sqref="AQ7:BB12">
    <cfRule type="expression" dxfId="37" priority="61">
      <formula>$AO7="x"</formula>
    </cfRule>
  </conditionalFormatting>
  <conditionalFormatting sqref="AW7:BB12">
    <cfRule type="expression" dxfId="36" priority="59">
      <formula>$AU7="x"</formula>
    </cfRule>
    <cfRule type="expression" dxfId="35" priority="60">
      <formula>$AU7="x"</formula>
    </cfRule>
  </conditionalFormatting>
  <conditionalFormatting sqref="M8:Q11">
    <cfRule type="expression" dxfId="34" priority="58" stopIfTrue="1">
      <formula>$K8="x"</formula>
    </cfRule>
  </conditionalFormatting>
  <conditionalFormatting sqref="S8:W11">
    <cfRule type="expression" dxfId="33" priority="57" stopIfTrue="1">
      <formula>$K8="x"</formula>
    </cfRule>
  </conditionalFormatting>
  <conditionalFormatting sqref="S8:W11">
    <cfRule type="expression" dxfId="32" priority="56" stopIfTrue="1">
      <formula>$Q8="x"</formula>
    </cfRule>
  </conditionalFormatting>
  <conditionalFormatting sqref="Y8:AC11">
    <cfRule type="expression" dxfId="31" priority="55" stopIfTrue="1">
      <formula>$K8="x"</formula>
    </cfRule>
  </conditionalFormatting>
  <conditionalFormatting sqref="Y8:AC11">
    <cfRule type="expression" dxfId="30" priority="54" stopIfTrue="1">
      <formula>$Q8="x"</formula>
    </cfRule>
  </conditionalFormatting>
  <conditionalFormatting sqref="Y8:AC11">
    <cfRule type="expression" dxfId="29" priority="53" stopIfTrue="1">
      <formula>$W8="x"</formula>
    </cfRule>
  </conditionalFormatting>
  <conditionalFormatting sqref="AE8:AI11">
    <cfRule type="expression" dxfId="28" priority="52" stopIfTrue="1">
      <formula>$K8="x"</formula>
    </cfRule>
  </conditionalFormatting>
  <conditionalFormatting sqref="AE8:AI11">
    <cfRule type="expression" dxfId="27" priority="51" stopIfTrue="1">
      <formula>$Q8="x"</formula>
    </cfRule>
  </conditionalFormatting>
  <conditionalFormatting sqref="AE8:AI11">
    <cfRule type="expression" dxfId="26" priority="50" stopIfTrue="1">
      <formula>$W8="x"</formula>
    </cfRule>
  </conditionalFormatting>
  <conditionalFormatting sqref="AE8:AI11">
    <cfRule type="expression" dxfId="25" priority="49" stopIfTrue="1">
      <formula>$AC8="x"</formula>
    </cfRule>
  </conditionalFormatting>
  <conditionalFormatting sqref="AK8:AO11">
    <cfRule type="expression" dxfId="24" priority="48" stopIfTrue="1">
      <formula>$K8="x"</formula>
    </cfRule>
  </conditionalFormatting>
  <conditionalFormatting sqref="AK8:AO11">
    <cfRule type="expression" dxfId="23" priority="47" stopIfTrue="1">
      <formula>$Q8="x"</formula>
    </cfRule>
  </conditionalFormatting>
  <conditionalFormatting sqref="AK8:AO11">
    <cfRule type="expression" dxfId="22" priority="46" stopIfTrue="1">
      <formula>$W8="x"</formula>
    </cfRule>
  </conditionalFormatting>
  <conditionalFormatting sqref="AK8:AO11">
    <cfRule type="expression" dxfId="21" priority="45" stopIfTrue="1">
      <formula>$AC8="x"</formula>
    </cfRule>
  </conditionalFormatting>
  <conditionalFormatting sqref="AQ8:AU11">
    <cfRule type="expression" dxfId="20" priority="44" stopIfTrue="1">
      <formula>$K8="x"</formula>
    </cfRule>
  </conditionalFormatting>
  <conditionalFormatting sqref="AQ8:AU11">
    <cfRule type="expression" dxfId="19" priority="43" stopIfTrue="1">
      <formula>$Q8="x"</formula>
    </cfRule>
  </conditionalFormatting>
  <conditionalFormatting sqref="AQ8:AU11">
    <cfRule type="expression" dxfId="18" priority="42" stopIfTrue="1">
      <formula>$W8="x"</formula>
    </cfRule>
  </conditionalFormatting>
  <conditionalFormatting sqref="AQ8:AU11">
    <cfRule type="expression" dxfId="17" priority="41" stopIfTrue="1">
      <formula>$AC8="x"</formula>
    </cfRule>
  </conditionalFormatting>
  <conditionalFormatting sqref="Q8:Q12">
    <cfRule type="expression" dxfId="16" priority="36">
      <formula>K8="x"</formula>
    </cfRule>
  </conditionalFormatting>
  <conditionalFormatting sqref="W8:W12">
    <cfRule type="expression" dxfId="15" priority="31">
      <formula>Q8="x"</formula>
    </cfRule>
  </conditionalFormatting>
  <conditionalFormatting sqref="AC8:AC12">
    <cfRule type="expression" dxfId="14" priority="26">
      <formula>W8="x"</formula>
    </cfRule>
  </conditionalFormatting>
  <conditionalFormatting sqref="AI8:AI12">
    <cfRule type="expression" dxfId="13" priority="21">
      <formula>AC8="x"</formula>
    </cfRule>
  </conditionalFormatting>
  <conditionalFormatting sqref="AN8:AN12">
    <cfRule type="expression" dxfId="12" priority="17">
      <formula>AI8="x"</formula>
    </cfRule>
  </conditionalFormatting>
  <conditionalFormatting sqref="AQ8:AQ12">
    <cfRule type="expression" dxfId="11" priority="15">
      <formula>AO8="x"</formula>
    </cfRule>
  </conditionalFormatting>
  <conditionalFormatting sqref="S11:W11">
    <cfRule type="expression" dxfId="10" priority="10" stopIfTrue="1">
      <formula>$K11="x"</formula>
    </cfRule>
  </conditionalFormatting>
  <conditionalFormatting sqref="W11">
    <cfRule type="expression" dxfId="9" priority="9">
      <formula>Q11="x"</formula>
    </cfRule>
  </conditionalFormatting>
  <conditionalFormatting sqref="Y11:AC11">
    <cfRule type="expression" dxfId="8" priority="8" stopIfTrue="1">
      <formula>$K11="x"</formula>
    </cfRule>
  </conditionalFormatting>
  <conditionalFormatting sqref="AC11">
    <cfRule type="expression" dxfId="7" priority="7">
      <formula>W11="x"</formula>
    </cfRule>
  </conditionalFormatting>
  <conditionalFormatting sqref="AE10:AI11">
    <cfRule type="expression" dxfId="6" priority="6" stopIfTrue="1">
      <formula>$K10="x"</formula>
    </cfRule>
  </conditionalFormatting>
  <conditionalFormatting sqref="AI10:AI11">
    <cfRule type="expression" dxfId="5" priority="5">
      <formula>AC10="x"</formula>
    </cfRule>
  </conditionalFormatting>
  <conditionalFormatting sqref="AK10:AO11">
    <cfRule type="expression" dxfId="4" priority="4" stopIfTrue="1">
      <formula>$K10="x"</formula>
    </cfRule>
  </conditionalFormatting>
  <conditionalFormatting sqref="AO10:AO11">
    <cfRule type="expression" dxfId="3" priority="3">
      <formula>AI10="x"</formula>
    </cfRule>
  </conditionalFormatting>
  <conditionalFormatting sqref="AQ10:AU11">
    <cfRule type="expression" dxfId="2" priority="2" stopIfTrue="1">
      <formula>$K10="x"</formula>
    </cfRule>
  </conditionalFormatting>
  <conditionalFormatting sqref="AU10:AU11">
    <cfRule type="expression" dxfId="1" priority="1">
      <formula>AO10="x"</formula>
    </cfRule>
  </conditionalFormatting>
  <dataValidations count="1">
    <dataValidation type="list" allowBlank="1" showInputMessage="1" showErrorMessage="1" sqref="BC7:BG12 AE7:AI12 AW7:BA12 G7:K12 S7:W12 M7:Q12 Y7:AC12 AK7:AO12 AQ7:AU12">
      <formula1>"o,x,-"</formula1>
    </dataValidation>
  </dataValidations>
  <pageMargins left="0.7" right="0.7" top="0.78740157499999996" bottom="0.78740157499999996" header="0.3" footer="0.3"/>
  <pageSetup paperSize="9" scale="62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CX14"/>
  <sheetViews>
    <sheetView showGridLines="0" zoomScaleNormal="100" workbookViewId="0"/>
  </sheetViews>
  <sheetFormatPr defaultRowHeight="15.75"/>
  <cols>
    <col min="1" max="1" width="8.75" style="1" customWidth="1"/>
    <col min="2" max="2" width="5.75" style="1" hidden="1" customWidth="1"/>
    <col min="3" max="3" width="6.125" style="1" hidden="1" customWidth="1"/>
    <col min="4" max="4" width="18.625" style="1" customWidth="1"/>
    <col min="5" max="5" width="11.75" style="1" customWidth="1"/>
    <col min="6" max="6" width="8.25" style="47" customWidth="1"/>
    <col min="7" max="11" width="2.625" style="1" customWidth="1"/>
    <col min="12" max="12" width="3.375" style="1" hidden="1" customWidth="1"/>
    <col min="13" max="17" width="2.625" style="1" customWidth="1"/>
    <col min="18" max="18" width="3.125" style="1" hidden="1" customWidth="1"/>
    <col min="19" max="23" width="2.625" style="1" customWidth="1"/>
    <col min="24" max="24" width="3.375" style="1" hidden="1" customWidth="1"/>
    <col min="25" max="29" width="2.625" style="1" customWidth="1"/>
    <col min="30" max="30" width="3.75" style="1" hidden="1" customWidth="1"/>
    <col min="31" max="35" width="2.625" style="1" customWidth="1"/>
    <col min="36" max="36" width="3.375" style="1" hidden="1" customWidth="1"/>
    <col min="37" max="41" width="2.625" style="1" customWidth="1"/>
    <col min="42" max="42" width="3.375" style="1" hidden="1" customWidth="1"/>
    <col min="43" max="47" width="2.625" style="1" customWidth="1"/>
    <col min="48" max="48" width="3.375" style="1" hidden="1" customWidth="1"/>
    <col min="49" max="53" width="2.625" style="1" customWidth="1"/>
    <col min="54" max="54" width="3.375" style="1" hidden="1" customWidth="1"/>
    <col min="55" max="59" width="2.625" style="1" customWidth="1"/>
    <col min="60" max="60" width="3.375" style="1" hidden="1" customWidth="1"/>
    <col min="61" max="65" width="2.625" style="1" customWidth="1"/>
    <col min="66" max="66" width="3.375" style="1" hidden="1" customWidth="1"/>
    <col min="67" max="71" width="2.625" style="1" customWidth="1"/>
    <col min="72" max="72" width="3.375" style="1" hidden="1" customWidth="1"/>
    <col min="73" max="77" width="2.625" style="1" customWidth="1"/>
    <col min="78" max="78" width="3.375" style="1" hidden="1" customWidth="1"/>
    <col min="79" max="83" width="3.625" style="1" hidden="1" customWidth="1"/>
    <col min="84" max="84" width="3.375" style="1" hidden="1" customWidth="1"/>
    <col min="85" max="88" width="3.125" style="1" hidden="1" customWidth="1"/>
    <col min="89" max="89" width="3.25" style="1" hidden="1" customWidth="1"/>
    <col min="90" max="90" width="4" style="1" hidden="1" customWidth="1"/>
    <col min="91" max="91" width="2.5" style="1" customWidth="1"/>
    <col min="92" max="92" width="8.5" style="2" hidden="1" customWidth="1"/>
    <col min="93" max="93" width="8.5" style="3" hidden="1" customWidth="1"/>
    <col min="94" max="96" width="8.5" style="2" hidden="1" customWidth="1"/>
    <col min="97" max="97" width="8.5" style="3" hidden="1" customWidth="1"/>
    <col min="98" max="100" width="8.5" style="2" hidden="1" customWidth="1"/>
    <col min="101" max="102" width="8.5" style="3" hidden="1" customWidth="1"/>
    <col min="103" max="103" width="8.625" style="1" customWidth="1"/>
    <col min="104" max="16384" width="9" style="1"/>
  </cols>
  <sheetData>
    <row r="1" spans="1:102" ht="29.25" customHeight="1"/>
    <row r="2" spans="1:102" ht="33.75" customHeight="1"/>
    <row r="3" spans="1:102" ht="87.75" customHeight="1">
      <c r="I3" s="72" t="s">
        <v>11</v>
      </c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45"/>
      <c r="Y3" s="73" t="s">
        <v>18</v>
      </c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</row>
    <row r="4" spans="1:102" ht="16.5" thickBot="1"/>
    <row r="5" spans="1:102" ht="16.5" thickBot="1">
      <c r="A5" s="74" t="s">
        <v>8</v>
      </c>
      <c r="B5" s="74" t="s">
        <v>10</v>
      </c>
      <c r="C5" s="76" t="s">
        <v>7</v>
      </c>
      <c r="D5" s="78" t="s">
        <v>0</v>
      </c>
      <c r="E5" s="80" t="s">
        <v>1</v>
      </c>
      <c r="F5" s="82" t="s">
        <v>2</v>
      </c>
      <c r="G5" s="68" t="s">
        <v>3</v>
      </c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70"/>
      <c r="CM5" s="42"/>
      <c r="CX5" s="38"/>
    </row>
    <row r="6" spans="1:102" s="3" customFormat="1" ht="32.25" thickBot="1">
      <c r="A6" s="75"/>
      <c r="B6" s="75"/>
      <c r="C6" s="77"/>
      <c r="D6" s="79"/>
      <c r="E6" s="81"/>
      <c r="F6" s="83"/>
      <c r="G6" s="65">
        <v>160</v>
      </c>
      <c r="H6" s="66"/>
      <c r="I6" s="66"/>
      <c r="J6" s="66"/>
      <c r="K6" s="66"/>
      <c r="L6" s="84"/>
      <c r="M6" s="65">
        <v>170</v>
      </c>
      <c r="N6" s="88"/>
      <c r="O6" s="88"/>
      <c r="P6" s="66"/>
      <c r="Q6" s="66"/>
      <c r="R6" s="67"/>
      <c r="S6" s="65">
        <v>175</v>
      </c>
      <c r="T6" s="88"/>
      <c r="U6" s="88"/>
      <c r="V6" s="66"/>
      <c r="W6" s="66"/>
      <c r="X6" s="67"/>
      <c r="Y6" s="65">
        <v>180</v>
      </c>
      <c r="Z6" s="88"/>
      <c r="AA6" s="88"/>
      <c r="AB6" s="66"/>
      <c r="AC6" s="66"/>
      <c r="AD6" s="67"/>
      <c r="AE6" s="65">
        <v>185</v>
      </c>
      <c r="AF6" s="88"/>
      <c r="AG6" s="88"/>
      <c r="AH6" s="66"/>
      <c r="AI6" s="66"/>
      <c r="AJ6" s="67"/>
      <c r="AK6" s="65">
        <v>187.5</v>
      </c>
      <c r="AL6" s="88"/>
      <c r="AM6" s="88"/>
      <c r="AN6" s="66"/>
      <c r="AO6" s="66"/>
      <c r="AP6" s="67"/>
      <c r="AQ6" s="65">
        <v>190</v>
      </c>
      <c r="AR6" s="88"/>
      <c r="AS6" s="88"/>
      <c r="AT6" s="66"/>
      <c r="AU6" s="66"/>
      <c r="AV6" s="67"/>
      <c r="AW6" s="65">
        <v>195</v>
      </c>
      <c r="AX6" s="88"/>
      <c r="AY6" s="88"/>
      <c r="AZ6" s="66"/>
      <c r="BA6" s="66"/>
      <c r="BB6" s="67"/>
      <c r="BC6" s="65">
        <v>200</v>
      </c>
      <c r="BD6" s="88"/>
      <c r="BE6" s="88"/>
      <c r="BF6" s="66"/>
      <c r="BG6" s="66"/>
      <c r="BH6" s="67"/>
      <c r="BI6" s="65">
        <v>205</v>
      </c>
      <c r="BJ6" s="88"/>
      <c r="BK6" s="88"/>
      <c r="BL6" s="66"/>
      <c r="BM6" s="66"/>
      <c r="BN6" s="67"/>
      <c r="BO6" s="65">
        <v>207.5</v>
      </c>
      <c r="BP6" s="88"/>
      <c r="BQ6" s="88"/>
      <c r="BR6" s="66"/>
      <c r="BS6" s="66"/>
      <c r="BT6" s="67"/>
      <c r="BU6" s="65">
        <v>210</v>
      </c>
      <c r="BV6" s="88"/>
      <c r="BW6" s="88"/>
      <c r="BX6" s="66"/>
      <c r="BY6" s="66"/>
      <c r="BZ6" s="67"/>
      <c r="CA6" s="65"/>
      <c r="CB6" s="88"/>
      <c r="CC6" s="88"/>
      <c r="CD6" s="66"/>
      <c r="CE6" s="66"/>
      <c r="CF6" s="67"/>
      <c r="CG6" s="65"/>
      <c r="CH6" s="88"/>
      <c r="CI6" s="88"/>
      <c r="CJ6" s="66"/>
      <c r="CK6" s="66"/>
      <c r="CL6" s="67"/>
      <c r="CM6" s="43"/>
      <c r="CN6" s="4" t="s">
        <v>4</v>
      </c>
      <c r="CO6" s="5" t="s">
        <v>7</v>
      </c>
      <c r="CP6" s="31" t="s">
        <v>6</v>
      </c>
      <c r="CQ6" s="30" t="s">
        <v>5</v>
      </c>
      <c r="CR6" s="5"/>
      <c r="CS6" s="5" t="s">
        <v>7</v>
      </c>
      <c r="CT6" s="31" t="s">
        <v>6</v>
      </c>
      <c r="CU6" s="34" t="s">
        <v>9</v>
      </c>
      <c r="CV6" s="5"/>
      <c r="CW6" s="35" t="s">
        <v>7</v>
      </c>
      <c r="CX6" s="39" t="s">
        <v>6</v>
      </c>
    </row>
    <row r="7" spans="1:102" hidden="1">
      <c r="A7" s="6" t="str">
        <f t="shared" ref="A7:A12" si="0">IF(OR($D7=0,$G7=0)," ",IF($CX7&gt;1,$CW7&amp;"-"&amp;$CW7+$CX7-1,$CW7))</f>
        <v xml:space="preserve"> </v>
      </c>
      <c r="B7" s="7"/>
      <c r="C7" s="15">
        <f t="shared" ref="C7:C12" si="1">RANK($CV7,$CV$7:$CV$12)</f>
        <v>5</v>
      </c>
      <c r="D7" s="28"/>
      <c r="E7" s="8"/>
      <c r="F7" s="52"/>
      <c r="G7" s="12"/>
      <c r="H7" s="10"/>
      <c r="I7" s="10"/>
      <c r="J7" s="10"/>
      <c r="K7" s="10"/>
      <c r="L7" s="11">
        <f t="shared" ref="L7" si="2">IF(OR(G7="o",H7="o",K7="o"),G$6+(1-2*((COUNTIF(G7:K7,"x")+COUNTIF(G7:K7,"o"))/10)),0)</f>
        <v>0</v>
      </c>
      <c r="M7" s="12"/>
      <c r="N7" s="9"/>
      <c r="O7" s="9"/>
      <c r="P7" s="10"/>
      <c r="Q7" s="10"/>
      <c r="R7" s="11">
        <f t="shared" ref="R7" si="3">IF(OR(M7="o",P7="o",Q7="o"),M$6+(1-2*((COUNTIF(M7:Q7,"x")+COUNTIF(M7:Q7,"o"))/10)),0)</f>
        <v>0</v>
      </c>
      <c r="S7" s="12"/>
      <c r="T7" s="9"/>
      <c r="U7" s="9"/>
      <c r="V7" s="10"/>
      <c r="W7" s="10"/>
      <c r="X7" s="11">
        <f t="shared" ref="X7" si="4">IF(OR(S7="o",V7="o",W7="o"),S$6+(1-2*((COUNTIF(S7:W7,"x")+COUNTIF(S7:W7,"o"))/10)),0)</f>
        <v>0</v>
      </c>
      <c r="Y7" s="12"/>
      <c r="Z7" s="9"/>
      <c r="AA7" s="9"/>
      <c r="AB7" s="10"/>
      <c r="AC7" s="10"/>
      <c r="AD7" s="11">
        <f t="shared" ref="AD7" si="5">IF(OR(Y7="o",AB7="o",AC7="o"),Y$6+(1-2*((COUNTIF(Y7:AC7,"x")+COUNTIF(Y7:AC7,"o"))/10)),0)</f>
        <v>0</v>
      </c>
      <c r="AE7" s="12"/>
      <c r="AF7" s="9"/>
      <c r="AG7" s="9"/>
      <c r="AH7" s="10"/>
      <c r="AI7" s="10"/>
      <c r="AJ7" s="11">
        <f t="shared" ref="AJ7" si="6">IF(OR(AE7="o",AH7="o",AI7="o"),AE$6+(1-2*((COUNTIF(AE7:AI7,"x")+COUNTIF(AE7:AI7,"o"))/10)),0)</f>
        <v>0</v>
      </c>
      <c r="AK7" s="12"/>
      <c r="AL7" s="9"/>
      <c r="AM7" s="9"/>
      <c r="AN7" s="10"/>
      <c r="AO7" s="10"/>
      <c r="AP7" s="11">
        <f t="shared" ref="AP7" si="7">IF(OR(AK7="o",AN7="o",AO7="o"),AK$6+(1-2*((COUNTIF(AK7:AO7,"x")+COUNTIF(AK7:AO7,"o"))/10)),0)</f>
        <v>0</v>
      </c>
      <c r="AQ7" s="12"/>
      <c r="AR7" s="9"/>
      <c r="AS7" s="9"/>
      <c r="AT7" s="10"/>
      <c r="AU7" s="10"/>
      <c r="AV7" s="11">
        <f t="shared" ref="AV7" si="8">IF(OR(AQ7="o",AT7="o",AU7="o"),AQ$6+(1-2*((COUNTIF(AQ7:AU7,"x")+COUNTIF(AQ7:AU7,"o"))/10)),0)</f>
        <v>0</v>
      </c>
      <c r="AW7" s="12"/>
      <c r="AX7" s="9"/>
      <c r="AY7" s="9"/>
      <c r="AZ7" s="10"/>
      <c r="BA7" s="10"/>
      <c r="BB7" s="11">
        <f t="shared" ref="BB7:BB12" si="9">IF(OR(AW7="o",AZ7="o",BA7="o"),AW$6+(1-2*((COUNTIF(AW7:BA7,"x")+COUNTIF(AW7:BA7,"o"))/10)),0)</f>
        <v>0</v>
      </c>
      <c r="BC7" s="12"/>
      <c r="BD7" s="9"/>
      <c r="BE7" s="9"/>
      <c r="BF7" s="10"/>
      <c r="BG7" s="10"/>
      <c r="BH7" s="11">
        <f t="shared" ref="BH7:BH12" si="10">IF(OR(BC7="o",BF7="o",BG7="o"),BC$6+(1-2*((COUNTIF(BC7:BG7,"x")+COUNTIF(BC7:BG7,"o"))/10)),0)</f>
        <v>0</v>
      </c>
      <c r="BI7" s="12"/>
      <c r="BJ7" s="9"/>
      <c r="BK7" s="9"/>
      <c r="BL7" s="10"/>
      <c r="BM7" s="10"/>
      <c r="BN7" s="11">
        <f t="shared" ref="BN7:BN12" si="11">IF(OR(BI7="o",BL7="o",BM7="o"),BI$6+(1-2*((COUNTIF(BI7:BM7,"x")+COUNTIF(BI7:BM7,"o"))/10)),0)</f>
        <v>0</v>
      </c>
      <c r="BO7" s="12"/>
      <c r="BP7" s="9"/>
      <c r="BQ7" s="9"/>
      <c r="BR7" s="10"/>
      <c r="BS7" s="10"/>
      <c r="BT7" s="11">
        <f t="shared" ref="BT7:BT12" si="12">IF(OR(BO7="o",BR7="o",BS7="o"),BO$6+(1-2*((COUNTIF(BO7:BS7,"x")+COUNTIF(BO7:BS7,"o"))/10)),0)</f>
        <v>0</v>
      </c>
      <c r="BU7" s="12"/>
      <c r="BV7" s="9"/>
      <c r="BW7" s="9"/>
      <c r="BX7" s="10"/>
      <c r="BY7" s="10"/>
      <c r="BZ7" s="11">
        <f t="shared" ref="BZ7:BZ12" si="13">IF(OR(BU7="o",BX7="o",BY7="o"),BU$6+(1-2*((COUNTIF(BU7:BY7,"x")+COUNTIF(BU7:BY7,"o"))/10)),0)</f>
        <v>0</v>
      </c>
      <c r="CA7" s="12"/>
      <c r="CB7" s="9"/>
      <c r="CC7" s="9"/>
      <c r="CD7" s="10"/>
      <c r="CE7" s="10"/>
      <c r="CF7" s="11">
        <f t="shared" ref="CF7" si="14">IF(OR(CA7="o",CD7="o",CE7="o"),CA$6+(1-2*((COUNTIF(CA7:CE7,"x")+COUNTIF(CA7:CE7,"o"))/10)),0)</f>
        <v>0</v>
      </c>
      <c r="CG7" s="12"/>
      <c r="CH7" s="9"/>
      <c r="CI7" s="9"/>
      <c r="CJ7" s="10"/>
      <c r="CK7" s="10"/>
      <c r="CL7" s="11">
        <f t="shared" ref="CL7" si="15">IF(OR(CG7="o",CJ7="o",CK7="o"),CG$6+(1-2*((COUNTIF(CG7:CK7,"x")+COUNTIF(CG7:CK7,"o"))/10)),0)</f>
        <v>0</v>
      </c>
      <c r="CM7" s="44"/>
      <c r="CN7" s="9">
        <f t="shared" ref="CN7:CN12" si="16">MAX($G7:$CL7)</f>
        <v>0</v>
      </c>
      <c r="CO7" s="13">
        <f t="shared" ref="CO7:CO12" si="17">RANK(CN7,$CN$7:$CN$12)</f>
        <v>5</v>
      </c>
      <c r="CP7" s="32">
        <f t="shared" ref="CP7:CP12" si="18">IF(CO7=0,"0",COUNTIF($CI$7:$CI$12,CO7))</f>
        <v>0</v>
      </c>
      <c r="CQ7" s="12">
        <f t="shared" ref="CQ7:CQ12" si="19">IF(CP7=1,(100-CO7)*10000,LARGE($G7:$CL7,2))</f>
        <v>0</v>
      </c>
      <c r="CR7" s="14">
        <f t="shared" ref="CR7" si="20">IF(CN7=0,0,IF(CP7&lt;&gt;1,(100-CO7)*10000+CQ7,CQ7))</f>
        <v>0</v>
      </c>
      <c r="CS7" s="13">
        <f t="shared" ref="CS7:CS12" si="21">RANK(CR7,$CR$7:$CR$12)</f>
        <v>5</v>
      </c>
      <c r="CT7" s="32">
        <f t="shared" ref="CT7:CT12" si="22">IF(CS7=0,"0",COUNTIF($CM$7:$CM$12,CS7))</f>
        <v>0</v>
      </c>
      <c r="CU7" s="9">
        <f t="shared" ref="CU7:CU12" si="23">COUNTIF($G7:$CL7,"x")</f>
        <v>0</v>
      </c>
      <c r="CV7" s="14">
        <f t="shared" ref="CV7" si="24">IF(CN7=0,0,IF(CT7&lt;&gt;1,(100-CS7)*10000+(100-CU7),(100-CS7)*10000))</f>
        <v>0</v>
      </c>
      <c r="CW7" s="36">
        <f t="shared" ref="CW7:CW12" si="25">RANK($CV7,$CV$7:$CV$12)</f>
        <v>5</v>
      </c>
      <c r="CX7" s="40">
        <f t="shared" ref="CX7:CX12" si="26">IF(CW7=0,"0",COUNTIF($CW$7:$CW$12,CW7))</f>
        <v>2</v>
      </c>
    </row>
    <row r="8" spans="1:102">
      <c r="A8" s="6">
        <f t="shared" si="0"/>
        <v>1</v>
      </c>
      <c r="B8" s="7">
        <f t="shared" ref="B8:B12" ca="1" si="27">RAND()</f>
        <v>0.11258626086219414</v>
      </c>
      <c r="C8" s="15">
        <f t="shared" si="1"/>
        <v>1</v>
      </c>
      <c r="D8" s="28" t="s">
        <v>50</v>
      </c>
      <c r="E8" s="8" t="s">
        <v>51</v>
      </c>
      <c r="F8" s="52">
        <v>1995</v>
      </c>
      <c r="G8" s="12" t="s">
        <v>48</v>
      </c>
      <c r="H8" s="10"/>
      <c r="I8" s="10"/>
      <c r="J8" s="10"/>
      <c r="K8" s="10"/>
      <c r="L8" s="11">
        <f t="shared" ref="L8:L12" si="28">IF(OR(G8="o",H8="o",K8="o"),G$6+(1-2*((COUNTIF(G8:K8,"x")+COUNTIF(G8:K8,"o"))/10)),0)</f>
        <v>160.80000000000001</v>
      </c>
      <c r="M8" s="12" t="s">
        <v>48</v>
      </c>
      <c r="N8" s="9"/>
      <c r="O8" s="9"/>
      <c r="P8" s="10"/>
      <c r="Q8" s="10"/>
      <c r="R8" s="11">
        <f t="shared" ref="R8:R12" si="29">IF(OR(M8="o",P8="o",Q8="o"),M$6+(1-2*((COUNTIF(M8:Q8,"x")+COUNTIF(M8:Q8,"o"))/10)),0)</f>
        <v>170.8</v>
      </c>
      <c r="S8" s="12" t="s">
        <v>48</v>
      </c>
      <c r="T8" s="9"/>
      <c r="U8" s="9"/>
      <c r="V8" s="10"/>
      <c r="W8" s="10"/>
      <c r="X8" s="11">
        <f t="shared" ref="X8:X12" si="30">IF(OR(S8="o",V8="o",W8="o"),S$6+(1-2*((COUNTIF(S8:W8,"x")+COUNTIF(S8:W8,"o"))/10)),0)</f>
        <v>175.8</v>
      </c>
      <c r="Y8" s="12" t="s">
        <v>48</v>
      </c>
      <c r="Z8" s="9"/>
      <c r="AA8" s="9"/>
      <c r="AB8" s="10"/>
      <c r="AC8" s="10"/>
      <c r="AD8" s="11">
        <f t="shared" ref="AD8:AD12" si="31">IF(OR(Y8="o",AB8="o",AC8="o"),Y$6+(1-2*((COUNTIF(Y8:AC8,"x")+COUNTIF(Y8:AC8,"o"))/10)),0)</f>
        <v>180.8</v>
      </c>
      <c r="AE8" s="12" t="s">
        <v>48</v>
      </c>
      <c r="AF8" s="9"/>
      <c r="AG8" s="9"/>
      <c r="AH8" s="10"/>
      <c r="AI8" s="10"/>
      <c r="AJ8" s="11">
        <f t="shared" ref="AJ8:AJ12" si="32">IF(OR(AE8="o",AH8="o",AI8="o"),AE$6+(1-2*((COUNTIF(AE8:AI8,"x")+COUNTIF(AE8:AI8,"o"))/10)),0)</f>
        <v>185.8</v>
      </c>
      <c r="AK8" s="12" t="s">
        <v>48</v>
      </c>
      <c r="AL8" s="9"/>
      <c r="AM8" s="9"/>
      <c r="AN8" s="10"/>
      <c r="AO8" s="10"/>
      <c r="AP8" s="11">
        <f t="shared" ref="AP8:AP12" si="33">IF(OR(AK8="o",AN8="o",AO8="o"),AK$6+(1-2*((COUNTIF(AK8:AO8,"x")+COUNTIF(AK8:AO8,"o"))/10)),0)</f>
        <v>188.3</v>
      </c>
      <c r="AQ8" s="12" t="s">
        <v>48</v>
      </c>
      <c r="AR8" s="9"/>
      <c r="AS8" s="9"/>
      <c r="AT8" s="10"/>
      <c r="AU8" s="10"/>
      <c r="AV8" s="11">
        <f t="shared" ref="AV8:AV12" si="34">IF(OR(AQ8="o",AT8="o",AU8="o"),AQ$6+(1-2*((COUNTIF(AQ8:AU8,"x")+COUNTIF(AQ8:AU8,"o"))/10)),0)</f>
        <v>190.8</v>
      </c>
      <c r="AW8" s="12" t="s">
        <v>48</v>
      </c>
      <c r="AX8" s="9"/>
      <c r="AY8" s="9"/>
      <c r="AZ8" s="10"/>
      <c r="BA8" s="10"/>
      <c r="BB8" s="11">
        <f t="shared" si="9"/>
        <v>195.8</v>
      </c>
      <c r="BC8" s="12" t="s">
        <v>48</v>
      </c>
      <c r="BD8" s="9"/>
      <c r="BE8" s="9"/>
      <c r="BF8" s="10"/>
      <c r="BG8" s="10"/>
      <c r="BH8" s="11">
        <f t="shared" si="10"/>
        <v>200.8</v>
      </c>
      <c r="BI8" s="12" t="s">
        <v>49</v>
      </c>
      <c r="BJ8" s="9" t="s">
        <v>48</v>
      </c>
      <c r="BK8" s="9"/>
      <c r="BL8" s="10"/>
      <c r="BM8" s="10"/>
      <c r="BN8" s="11">
        <f t="shared" si="11"/>
        <v>0</v>
      </c>
      <c r="BO8" s="12" t="s">
        <v>49</v>
      </c>
      <c r="BP8" s="9" t="s">
        <v>49</v>
      </c>
      <c r="BQ8" s="9" t="s">
        <v>48</v>
      </c>
      <c r="BR8" s="10"/>
      <c r="BS8" s="10"/>
      <c r="BT8" s="11">
        <f t="shared" si="12"/>
        <v>0</v>
      </c>
      <c r="BU8" s="12" t="s">
        <v>49</v>
      </c>
      <c r="BV8" s="9" t="s">
        <v>49</v>
      </c>
      <c r="BW8" s="9" t="s">
        <v>49</v>
      </c>
      <c r="BX8" s="10" t="s">
        <v>49</v>
      </c>
      <c r="BY8" s="10" t="s">
        <v>49</v>
      </c>
      <c r="BZ8" s="11">
        <f t="shared" si="13"/>
        <v>0</v>
      </c>
      <c r="CA8" s="12"/>
      <c r="CB8" s="9"/>
      <c r="CC8" s="9"/>
      <c r="CD8" s="10"/>
      <c r="CE8" s="10"/>
      <c r="CF8" s="11">
        <f t="shared" ref="CF8:CF12" si="35">IF(OR(CA8="o",CD8="o",CE8="o"),CA$6+(1-2*((COUNTIF(CA8:CE8,"x")+COUNTIF(CA8:CE8,"o"))/10)),0)</f>
        <v>0</v>
      </c>
      <c r="CG8" s="12"/>
      <c r="CH8" s="9"/>
      <c r="CI8" s="9"/>
      <c r="CJ8" s="10"/>
      <c r="CK8" s="10"/>
      <c r="CL8" s="11">
        <f t="shared" ref="CL8:CL12" si="36">IF(OR(CG8="o",CJ8="o",CK8="o"),CG$6+(1-2*((COUNTIF(CG8:CK8,"x")+COUNTIF(CG8:CK8,"o"))/10)),0)</f>
        <v>0</v>
      </c>
      <c r="CM8" s="44"/>
      <c r="CN8" s="9">
        <f t="shared" si="16"/>
        <v>200.8</v>
      </c>
      <c r="CO8" s="13">
        <f t="shared" si="17"/>
        <v>1</v>
      </c>
      <c r="CP8" s="32">
        <f t="shared" si="18"/>
        <v>0</v>
      </c>
      <c r="CQ8" s="12">
        <f t="shared" si="19"/>
        <v>195.8</v>
      </c>
      <c r="CR8" s="14">
        <f t="shared" ref="CR8:CR12" si="37">IF(CN8=0,0,IF(CP8&lt;&gt;1,(100-CO8)*10000+CQ8,CQ8))</f>
        <v>990195.8</v>
      </c>
      <c r="CS8" s="13">
        <f t="shared" si="21"/>
        <v>1</v>
      </c>
      <c r="CT8" s="32">
        <f t="shared" si="22"/>
        <v>0</v>
      </c>
      <c r="CU8" s="9">
        <f t="shared" si="23"/>
        <v>8</v>
      </c>
      <c r="CV8" s="14">
        <f t="shared" ref="CV8:CV12" si="38">IF(CN8=0,0,IF(CT8&lt;&gt;1,(100-CS8)*10000+(100-CU8),(100-CS8)*10000))</f>
        <v>990092</v>
      </c>
      <c r="CW8" s="36">
        <f t="shared" si="25"/>
        <v>1</v>
      </c>
      <c r="CX8" s="40">
        <f t="shared" si="26"/>
        <v>1</v>
      </c>
    </row>
    <row r="9" spans="1:102">
      <c r="A9" s="6">
        <f t="shared" si="0"/>
        <v>2</v>
      </c>
      <c r="B9" s="7">
        <f t="shared" ca="1" si="27"/>
        <v>0.42984864252180799</v>
      </c>
      <c r="C9" s="15">
        <f t="shared" si="1"/>
        <v>2</v>
      </c>
      <c r="D9" s="28" t="s">
        <v>52</v>
      </c>
      <c r="E9" s="8" t="s">
        <v>40</v>
      </c>
      <c r="F9" s="52">
        <v>1988</v>
      </c>
      <c r="G9" s="12" t="s">
        <v>48</v>
      </c>
      <c r="H9" s="10"/>
      <c r="I9" s="10"/>
      <c r="J9" s="10"/>
      <c r="K9" s="10"/>
      <c r="L9" s="11">
        <f t="shared" si="28"/>
        <v>160.80000000000001</v>
      </c>
      <c r="M9" s="12" t="s">
        <v>49</v>
      </c>
      <c r="N9" s="9" t="s">
        <v>48</v>
      </c>
      <c r="O9" s="9"/>
      <c r="P9" s="10"/>
      <c r="Q9" s="10"/>
      <c r="R9" s="11">
        <f t="shared" si="29"/>
        <v>0</v>
      </c>
      <c r="S9" s="12" t="s">
        <v>48</v>
      </c>
      <c r="T9" s="9"/>
      <c r="U9" s="9"/>
      <c r="V9" s="10"/>
      <c r="W9" s="10"/>
      <c r="X9" s="11">
        <f t="shared" si="30"/>
        <v>175.8</v>
      </c>
      <c r="Y9" s="12" t="s">
        <v>48</v>
      </c>
      <c r="Z9" s="9"/>
      <c r="AA9" s="9"/>
      <c r="AB9" s="10"/>
      <c r="AC9" s="10"/>
      <c r="AD9" s="11">
        <f t="shared" si="31"/>
        <v>180.8</v>
      </c>
      <c r="AE9" s="12" t="s">
        <v>49</v>
      </c>
      <c r="AF9" s="9" t="s">
        <v>49</v>
      </c>
      <c r="AG9" s="9" t="s">
        <v>49</v>
      </c>
      <c r="AH9" s="10" t="s">
        <v>49</v>
      </c>
      <c r="AI9" s="10" t="s">
        <v>48</v>
      </c>
      <c r="AJ9" s="11">
        <f t="shared" si="32"/>
        <v>185</v>
      </c>
      <c r="AK9" s="12" t="s">
        <v>48</v>
      </c>
      <c r="AL9" s="9"/>
      <c r="AM9" s="9"/>
      <c r="AN9" s="10"/>
      <c r="AO9" s="10"/>
      <c r="AP9" s="11">
        <f t="shared" si="33"/>
        <v>188.3</v>
      </c>
      <c r="AQ9" s="12" t="s">
        <v>49</v>
      </c>
      <c r="AR9" s="9" t="s">
        <v>49</v>
      </c>
      <c r="AS9" s="9" t="s">
        <v>49</v>
      </c>
      <c r="AT9" s="10" t="s">
        <v>49</v>
      </c>
      <c r="AU9" s="10" t="s">
        <v>49</v>
      </c>
      <c r="AV9" s="11">
        <f t="shared" si="34"/>
        <v>0</v>
      </c>
      <c r="AW9" s="57" t="s">
        <v>49</v>
      </c>
      <c r="AX9" s="58" t="s">
        <v>49</v>
      </c>
      <c r="AY9" s="58" t="s">
        <v>49</v>
      </c>
      <c r="AZ9" s="59" t="s">
        <v>49</v>
      </c>
      <c r="BA9" s="59" t="s">
        <v>49</v>
      </c>
      <c r="BB9" s="60">
        <f t="shared" si="9"/>
        <v>0</v>
      </c>
      <c r="BC9" s="57" t="s">
        <v>49</v>
      </c>
      <c r="BD9" s="58" t="s">
        <v>49</v>
      </c>
      <c r="BE9" s="58" t="s">
        <v>49</v>
      </c>
      <c r="BF9" s="59" t="s">
        <v>49</v>
      </c>
      <c r="BG9" s="59" t="s">
        <v>49</v>
      </c>
      <c r="BH9" s="60">
        <f t="shared" si="10"/>
        <v>0</v>
      </c>
      <c r="BI9" s="57" t="s">
        <v>49</v>
      </c>
      <c r="BJ9" s="58" t="s">
        <v>49</v>
      </c>
      <c r="BK9" s="58" t="s">
        <v>49</v>
      </c>
      <c r="BL9" s="59" t="s">
        <v>49</v>
      </c>
      <c r="BM9" s="59" t="s">
        <v>49</v>
      </c>
      <c r="BN9" s="60">
        <f t="shared" si="11"/>
        <v>0</v>
      </c>
      <c r="BO9" s="57" t="s">
        <v>49</v>
      </c>
      <c r="BP9" s="58" t="s">
        <v>49</v>
      </c>
      <c r="BQ9" s="58" t="s">
        <v>49</v>
      </c>
      <c r="BR9" s="59" t="s">
        <v>49</v>
      </c>
      <c r="BS9" s="59" t="s">
        <v>49</v>
      </c>
      <c r="BT9" s="60">
        <f t="shared" si="12"/>
        <v>0</v>
      </c>
      <c r="BU9" s="57" t="s">
        <v>49</v>
      </c>
      <c r="BV9" s="58" t="s">
        <v>49</v>
      </c>
      <c r="BW9" s="58" t="s">
        <v>49</v>
      </c>
      <c r="BX9" s="59" t="s">
        <v>49</v>
      </c>
      <c r="BY9" s="59" t="s">
        <v>49</v>
      </c>
      <c r="BZ9" s="11">
        <f t="shared" si="13"/>
        <v>0</v>
      </c>
      <c r="CA9" s="12"/>
      <c r="CB9" s="9"/>
      <c r="CC9" s="9"/>
      <c r="CD9" s="10"/>
      <c r="CE9" s="10"/>
      <c r="CF9" s="11">
        <f t="shared" si="35"/>
        <v>0</v>
      </c>
      <c r="CG9" s="12"/>
      <c r="CH9" s="9"/>
      <c r="CI9" s="9"/>
      <c r="CJ9" s="10"/>
      <c r="CK9" s="10"/>
      <c r="CL9" s="11">
        <f t="shared" si="36"/>
        <v>0</v>
      </c>
      <c r="CM9" s="44"/>
      <c r="CN9" s="9">
        <f t="shared" si="16"/>
        <v>188.3</v>
      </c>
      <c r="CO9" s="13">
        <f t="shared" si="17"/>
        <v>2</v>
      </c>
      <c r="CP9" s="32">
        <f t="shared" si="18"/>
        <v>0</v>
      </c>
      <c r="CQ9" s="12">
        <f t="shared" si="19"/>
        <v>185</v>
      </c>
      <c r="CR9" s="14">
        <f t="shared" si="37"/>
        <v>980185</v>
      </c>
      <c r="CS9" s="13">
        <f t="shared" si="21"/>
        <v>2</v>
      </c>
      <c r="CT9" s="32">
        <f t="shared" si="22"/>
        <v>0</v>
      </c>
      <c r="CU9" s="9">
        <f t="shared" si="23"/>
        <v>35</v>
      </c>
      <c r="CV9" s="14">
        <f t="shared" si="38"/>
        <v>980065</v>
      </c>
      <c r="CW9" s="36">
        <f t="shared" si="25"/>
        <v>2</v>
      </c>
      <c r="CX9" s="40">
        <f t="shared" si="26"/>
        <v>1</v>
      </c>
    </row>
    <row r="10" spans="1:102">
      <c r="A10" s="6">
        <f t="shared" si="0"/>
        <v>3</v>
      </c>
      <c r="B10" s="7">
        <f t="shared" ca="1" si="27"/>
        <v>0.44439414949825373</v>
      </c>
      <c r="C10" s="15">
        <f t="shared" si="1"/>
        <v>3</v>
      </c>
      <c r="D10" s="28" t="s">
        <v>53</v>
      </c>
      <c r="E10" s="8" t="s">
        <v>54</v>
      </c>
      <c r="F10" s="52">
        <v>1978</v>
      </c>
      <c r="G10" s="12" t="s">
        <v>48</v>
      </c>
      <c r="H10" s="10"/>
      <c r="I10" s="10"/>
      <c r="J10" s="10"/>
      <c r="K10" s="10"/>
      <c r="L10" s="11">
        <f t="shared" si="28"/>
        <v>160.80000000000001</v>
      </c>
      <c r="M10" s="12" t="s">
        <v>48</v>
      </c>
      <c r="N10" s="9"/>
      <c r="O10" s="9"/>
      <c r="P10" s="10"/>
      <c r="Q10" s="10"/>
      <c r="R10" s="11">
        <f t="shared" si="29"/>
        <v>170.8</v>
      </c>
      <c r="S10" s="12" t="s">
        <v>48</v>
      </c>
      <c r="T10" s="9"/>
      <c r="U10" s="9"/>
      <c r="V10" s="10"/>
      <c r="W10" s="10"/>
      <c r="X10" s="11">
        <f t="shared" si="30"/>
        <v>175.8</v>
      </c>
      <c r="Y10" s="12" t="s">
        <v>49</v>
      </c>
      <c r="Z10" s="9" t="s">
        <v>48</v>
      </c>
      <c r="AA10" s="9"/>
      <c r="AB10" s="10"/>
      <c r="AC10" s="10"/>
      <c r="AD10" s="11">
        <f t="shared" si="31"/>
        <v>0</v>
      </c>
      <c r="AE10" s="12" t="s">
        <v>49</v>
      </c>
      <c r="AF10" s="9" t="s">
        <v>49</v>
      </c>
      <c r="AG10" s="9" t="s">
        <v>48</v>
      </c>
      <c r="AH10" s="10"/>
      <c r="AI10" s="10"/>
      <c r="AJ10" s="11">
        <f t="shared" si="32"/>
        <v>0</v>
      </c>
      <c r="AK10" s="12" t="s">
        <v>49</v>
      </c>
      <c r="AL10" s="9" t="s">
        <v>49</v>
      </c>
      <c r="AM10" s="9" t="s">
        <v>49</v>
      </c>
      <c r="AN10" s="10" t="s">
        <v>49</v>
      </c>
      <c r="AO10" s="10" t="s">
        <v>49</v>
      </c>
      <c r="AP10" s="11">
        <f t="shared" si="33"/>
        <v>0</v>
      </c>
      <c r="AQ10" s="57" t="s">
        <v>49</v>
      </c>
      <c r="AR10" s="58" t="s">
        <v>49</v>
      </c>
      <c r="AS10" s="58" t="s">
        <v>49</v>
      </c>
      <c r="AT10" s="59" t="s">
        <v>49</v>
      </c>
      <c r="AU10" s="59" t="s">
        <v>49</v>
      </c>
      <c r="AV10" s="60">
        <f t="shared" si="34"/>
        <v>0</v>
      </c>
      <c r="AW10" s="57" t="s">
        <v>49</v>
      </c>
      <c r="AX10" s="58" t="s">
        <v>49</v>
      </c>
      <c r="AY10" s="58" t="s">
        <v>49</v>
      </c>
      <c r="AZ10" s="59" t="s">
        <v>49</v>
      </c>
      <c r="BA10" s="59" t="s">
        <v>49</v>
      </c>
      <c r="BB10" s="60">
        <f t="shared" si="9"/>
        <v>0</v>
      </c>
      <c r="BC10" s="57" t="s">
        <v>49</v>
      </c>
      <c r="BD10" s="58" t="s">
        <v>49</v>
      </c>
      <c r="BE10" s="58" t="s">
        <v>49</v>
      </c>
      <c r="BF10" s="59" t="s">
        <v>49</v>
      </c>
      <c r="BG10" s="59" t="s">
        <v>49</v>
      </c>
      <c r="BH10" s="60">
        <f t="shared" si="10"/>
        <v>0</v>
      </c>
      <c r="BI10" s="57" t="s">
        <v>49</v>
      </c>
      <c r="BJ10" s="58" t="s">
        <v>49</v>
      </c>
      <c r="BK10" s="58" t="s">
        <v>49</v>
      </c>
      <c r="BL10" s="59" t="s">
        <v>49</v>
      </c>
      <c r="BM10" s="59" t="s">
        <v>49</v>
      </c>
      <c r="BN10" s="60">
        <f t="shared" si="11"/>
        <v>0</v>
      </c>
      <c r="BO10" s="57" t="s">
        <v>49</v>
      </c>
      <c r="BP10" s="58" t="s">
        <v>49</v>
      </c>
      <c r="BQ10" s="58" t="s">
        <v>49</v>
      </c>
      <c r="BR10" s="59" t="s">
        <v>49</v>
      </c>
      <c r="BS10" s="59" t="s">
        <v>49</v>
      </c>
      <c r="BT10" s="60">
        <f t="shared" si="12"/>
        <v>0</v>
      </c>
      <c r="BU10" s="57" t="s">
        <v>49</v>
      </c>
      <c r="BV10" s="58" t="s">
        <v>49</v>
      </c>
      <c r="BW10" s="58" t="s">
        <v>49</v>
      </c>
      <c r="BX10" s="59" t="s">
        <v>49</v>
      </c>
      <c r="BY10" s="59" t="s">
        <v>49</v>
      </c>
      <c r="BZ10" s="11">
        <f t="shared" si="13"/>
        <v>0</v>
      </c>
      <c r="CA10" s="12"/>
      <c r="CB10" s="9"/>
      <c r="CC10" s="9"/>
      <c r="CD10" s="10"/>
      <c r="CE10" s="10"/>
      <c r="CF10" s="11">
        <f t="shared" si="35"/>
        <v>0</v>
      </c>
      <c r="CG10" s="12"/>
      <c r="CH10" s="9"/>
      <c r="CI10" s="9"/>
      <c r="CJ10" s="10"/>
      <c r="CK10" s="10"/>
      <c r="CL10" s="11">
        <f t="shared" si="36"/>
        <v>0</v>
      </c>
      <c r="CM10" s="44"/>
      <c r="CN10" s="9">
        <f t="shared" si="16"/>
        <v>175.8</v>
      </c>
      <c r="CO10" s="13">
        <f t="shared" si="17"/>
        <v>3</v>
      </c>
      <c r="CP10" s="32">
        <f t="shared" si="18"/>
        <v>0</v>
      </c>
      <c r="CQ10" s="12">
        <f t="shared" si="19"/>
        <v>170.8</v>
      </c>
      <c r="CR10" s="14">
        <f t="shared" si="37"/>
        <v>970170.8</v>
      </c>
      <c r="CS10" s="13">
        <f t="shared" si="21"/>
        <v>3</v>
      </c>
      <c r="CT10" s="32">
        <f t="shared" si="22"/>
        <v>0</v>
      </c>
      <c r="CU10" s="9">
        <f t="shared" si="23"/>
        <v>38</v>
      </c>
      <c r="CV10" s="14">
        <f t="shared" si="38"/>
        <v>970062</v>
      </c>
      <c r="CW10" s="36">
        <f t="shared" si="25"/>
        <v>3</v>
      </c>
      <c r="CX10" s="40">
        <f t="shared" si="26"/>
        <v>1</v>
      </c>
    </row>
    <row r="11" spans="1:102">
      <c r="A11" s="6">
        <f t="shared" si="0"/>
        <v>4</v>
      </c>
      <c r="B11" s="7">
        <f t="shared" ca="1" si="27"/>
        <v>0.20816009979936156</v>
      </c>
      <c r="C11" s="15">
        <f t="shared" si="1"/>
        <v>4</v>
      </c>
      <c r="D11" s="28" t="s">
        <v>55</v>
      </c>
      <c r="E11" s="8" t="s">
        <v>56</v>
      </c>
      <c r="F11" s="52">
        <v>1990</v>
      </c>
      <c r="G11" s="12" t="s">
        <v>48</v>
      </c>
      <c r="H11" s="10"/>
      <c r="I11" s="10"/>
      <c r="J11" s="10"/>
      <c r="K11" s="10"/>
      <c r="L11" s="11">
        <f t="shared" si="28"/>
        <v>160.80000000000001</v>
      </c>
      <c r="M11" s="12" t="s">
        <v>48</v>
      </c>
      <c r="N11" s="9"/>
      <c r="O11" s="9"/>
      <c r="P11" s="10"/>
      <c r="Q11" s="10"/>
      <c r="R11" s="11">
        <f t="shared" si="29"/>
        <v>170.8</v>
      </c>
      <c r="S11" s="12" t="s">
        <v>49</v>
      </c>
      <c r="T11" s="9" t="s">
        <v>49</v>
      </c>
      <c r="U11" s="9" t="s">
        <v>49</v>
      </c>
      <c r="V11" s="10" t="s">
        <v>49</v>
      </c>
      <c r="W11" s="10" t="s">
        <v>48</v>
      </c>
      <c r="X11" s="11">
        <f t="shared" si="30"/>
        <v>175</v>
      </c>
      <c r="Y11" s="61" t="s">
        <v>49</v>
      </c>
      <c r="Z11" s="62" t="s">
        <v>49</v>
      </c>
      <c r="AA11" s="62" t="s">
        <v>49</v>
      </c>
      <c r="AB11" s="63" t="s">
        <v>49</v>
      </c>
      <c r="AC11" s="63" t="s">
        <v>49</v>
      </c>
      <c r="AD11" s="60">
        <f t="shared" si="31"/>
        <v>0</v>
      </c>
      <c r="AE11" s="57" t="s">
        <v>49</v>
      </c>
      <c r="AF11" s="58" t="s">
        <v>49</v>
      </c>
      <c r="AG11" s="58" t="s">
        <v>49</v>
      </c>
      <c r="AH11" s="59" t="s">
        <v>49</v>
      </c>
      <c r="AI11" s="59" t="s">
        <v>49</v>
      </c>
      <c r="AJ11" s="60">
        <f t="shared" si="32"/>
        <v>0</v>
      </c>
      <c r="AK11" s="57" t="s">
        <v>49</v>
      </c>
      <c r="AL11" s="58" t="s">
        <v>49</v>
      </c>
      <c r="AM11" s="58" t="s">
        <v>49</v>
      </c>
      <c r="AN11" s="59" t="s">
        <v>49</v>
      </c>
      <c r="AO11" s="59" t="s">
        <v>49</v>
      </c>
      <c r="AP11" s="11">
        <f t="shared" si="33"/>
        <v>0</v>
      </c>
      <c r="AQ11" s="57" t="s">
        <v>49</v>
      </c>
      <c r="AR11" s="58" t="s">
        <v>49</v>
      </c>
      <c r="AS11" s="58" t="s">
        <v>49</v>
      </c>
      <c r="AT11" s="59" t="s">
        <v>49</v>
      </c>
      <c r="AU11" s="59" t="s">
        <v>49</v>
      </c>
      <c r="AV11" s="60">
        <f t="shared" si="34"/>
        <v>0</v>
      </c>
      <c r="AW11" s="57" t="s">
        <v>49</v>
      </c>
      <c r="AX11" s="58" t="s">
        <v>49</v>
      </c>
      <c r="AY11" s="58" t="s">
        <v>49</v>
      </c>
      <c r="AZ11" s="59" t="s">
        <v>49</v>
      </c>
      <c r="BA11" s="59" t="s">
        <v>49</v>
      </c>
      <c r="BB11" s="60">
        <f t="shared" si="9"/>
        <v>0</v>
      </c>
      <c r="BC11" s="57" t="s">
        <v>49</v>
      </c>
      <c r="BD11" s="58" t="s">
        <v>49</v>
      </c>
      <c r="BE11" s="58" t="s">
        <v>49</v>
      </c>
      <c r="BF11" s="59" t="s">
        <v>49</v>
      </c>
      <c r="BG11" s="59" t="s">
        <v>49</v>
      </c>
      <c r="BH11" s="60">
        <f t="shared" si="10"/>
        <v>0</v>
      </c>
      <c r="BI11" s="57" t="s">
        <v>49</v>
      </c>
      <c r="BJ11" s="58" t="s">
        <v>49</v>
      </c>
      <c r="BK11" s="58" t="s">
        <v>49</v>
      </c>
      <c r="BL11" s="59" t="s">
        <v>49</v>
      </c>
      <c r="BM11" s="59" t="s">
        <v>49</v>
      </c>
      <c r="BN11" s="60">
        <f t="shared" si="11"/>
        <v>0</v>
      </c>
      <c r="BO11" s="57" t="s">
        <v>49</v>
      </c>
      <c r="BP11" s="58" t="s">
        <v>49</v>
      </c>
      <c r="BQ11" s="58" t="s">
        <v>49</v>
      </c>
      <c r="BR11" s="59" t="s">
        <v>49</v>
      </c>
      <c r="BS11" s="59" t="s">
        <v>49</v>
      </c>
      <c r="BT11" s="60">
        <f t="shared" si="12"/>
        <v>0</v>
      </c>
      <c r="BU11" s="57" t="s">
        <v>49</v>
      </c>
      <c r="BV11" s="58" t="s">
        <v>49</v>
      </c>
      <c r="BW11" s="58" t="s">
        <v>49</v>
      </c>
      <c r="BX11" s="59" t="s">
        <v>49</v>
      </c>
      <c r="BY11" s="59" t="s">
        <v>49</v>
      </c>
      <c r="BZ11" s="11">
        <f t="shared" si="13"/>
        <v>0</v>
      </c>
      <c r="CA11" s="12"/>
      <c r="CB11" s="9"/>
      <c r="CC11" s="9"/>
      <c r="CD11" s="10"/>
      <c r="CE11" s="10"/>
      <c r="CF11" s="11">
        <f t="shared" si="35"/>
        <v>0</v>
      </c>
      <c r="CG11" s="12"/>
      <c r="CH11" s="9"/>
      <c r="CI11" s="9"/>
      <c r="CJ11" s="10"/>
      <c r="CK11" s="10"/>
      <c r="CL11" s="11">
        <f t="shared" si="36"/>
        <v>0</v>
      </c>
      <c r="CM11" s="44"/>
      <c r="CN11" s="9">
        <f t="shared" si="16"/>
        <v>175</v>
      </c>
      <c r="CO11" s="13">
        <f t="shared" si="17"/>
        <v>4</v>
      </c>
      <c r="CP11" s="32">
        <f t="shared" si="18"/>
        <v>0</v>
      </c>
      <c r="CQ11" s="12">
        <f t="shared" si="19"/>
        <v>170.8</v>
      </c>
      <c r="CR11" s="14">
        <f t="shared" si="37"/>
        <v>960170.8</v>
      </c>
      <c r="CS11" s="13">
        <f t="shared" si="21"/>
        <v>4</v>
      </c>
      <c r="CT11" s="32">
        <f t="shared" si="22"/>
        <v>0</v>
      </c>
      <c r="CU11" s="9">
        <f t="shared" si="23"/>
        <v>49</v>
      </c>
      <c r="CV11" s="14">
        <f t="shared" si="38"/>
        <v>960051</v>
      </c>
      <c r="CW11" s="36">
        <f t="shared" si="25"/>
        <v>4</v>
      </c>
      <c r="CX11" s="40">
        <f t="shared" si="26"/>
        <v>1</v>
      </c>
    </row>
    <row r="12" spans="1:102" ht="16.5" thickBot="1">
      <c r="A12" s="16" t="str">
        <f t="shared" si="0"/>
        <v xml:space="preserve"> </v>
      </c>
      <c r="B12" s="17">
        <f t="shared" ca="1" si="27"/>
        <v>0.37818685723683187</v>
      </c>
      <c r="C12" s="23">
        <f t="shared" si="1"/>
        <v>5</v>
      </c>
      <c r="D12" s="29"/>
      <c r="E12" s="18"/>
      <c r="F12" s="55"/>
      <c r="G12" s="22"/>
      <c r="H12" s="20"/>
      <c r="I12" s="20"/>
      <c r="J12" s="20"/>
      <c r="K12" s="20"/>
      <c r="L12" s="21">
        <f t="shared" si="28"/>
        <v>0</v>
      </c>
      <c r="M12" s="22"/>
      <c r="N12" s="19"/>
      <c r="O12" s="19"/>
      <c r="P12" s="20"/>
      <c r="Q12" s="20"/>
      <c r="R12" s="21">
        <f t="shared" si="29"/>
        <v>0</v>
      </c>
      <c r="S12" s="22"/>
      <c r="T12" s="19"/>
      <c r="U12" s="19"/>
      <c r="V12" s="20"/>
      <c r="W12" s="20"/>
      <c r="X12" s="21">
        <f t="shared" si="30"/>
        <v>0</v>
      </c>
      <c r="Y12" s="22"/>
      <c r="Z12" s="19"/>
      <c r="AA12" s="19"/>
      <c r="AB12" s="20"/>
      <c r="AC12" s="20"/>
      <c r="AD12" s="21">
        <f t="shared" si="31"/>
        <v>0</v>
      </c>
      <c r="AE12" s="22"/>
      <c r="AF12" s="19"/>
      <c r="AG12" s="19"/>
      <c r="AH12" s="20"/>
      <c r="AI12" s="20"/>
      <c r="AJ12" s="21">
        <f t="shared" si="32"/>
        <v>0</v>
      </c>
      <c r="AK12" s="22"/>
      <c r="AL12" s="19"/>
      <c r="AM12" s="19"/>
      <c r="AN12" s="20"/>
      <c r="AO12" s="20"/>
      <c r="AP12" s="21">
        <f t="shared" si="33"/>
        <v>0</v>
      </c>
      <c r="AQ12" s="22"/>
      <c r="AR12" s="19"/>
      <c r="AS12" s="19"/>
      <c r="AT12" s="20"/>
      <c r="AU12" s="20"/>
      <c r="AV12" s="21">
        <f t="shared" si="34"/>
        <v>0</v>
      </c>
      <c r="AW12" s="22"/>
      <c r="AX12" s="19"/>
      <c r="AY12" s="19"/>
      <c r="AZ12" s="20"/>
      <c r="BA12" s="20"/>
      <c r="BB12" s="21">
        <f t="shared" si="9"/>
        <v>0</v>
      </c>
      <c r="BC12" s="22"/>
      <c r="BD12" s="19"/>
      <c r="BE12" s="19"/>
      <c r="BF12" s="20"/>
      <c r="BG12" s="20"/>
      <c r="BH12" s="21">
        <f t="shared" si="10"/>
        <v>0</v>
      </c>
      <c r="BI12" s="22"/>
      <c r="BJ12" s="19"/>
      <c r="BK12" s="19"/>
      <c r="BL12" s="20"/>
      <c r="BM12" s="20"/>
      <c r="BN12" s="21">
        <f t="shared" si="11"/>
        <v>0</v>
      </c>
      <c r="BO12" s="22"/>
      <c r="BP12" s="19"/>
      <c r="BQ12" s="19"/>
      <c r="BR12" s="20"/>
      <c r="BS12" s="20"/>
      <c r="BT12" s="21">
        <f t="shared" si="12"/>
        <v>0</v>
      </c>
      <c r="BU12" s="22"/>
      <c r="BV12" s="19"/>
      <c r="BW12" s="19"/>
      <c r="BX12" s="20"/>
      <c r="BY12" s="20"/>
      <c r="BZ12" s="21">
        <f t="shared" si="13"/>
        <v>0</v>
      </c>
      <c r="CA12" s="22"/>
      <c r="CB12" s="19"/>
      <c r="CC12" s="19"/>
      <c r="CD12" s="20"/>
      <c r="CE12" s="20"/>
      <c r="CF12" s="21">
        <f t="shared" si="35"/>
        <v>0</v>
      </c>
      <c r="CG12" s="22"/>
      <c r="CH12" s="19"/>
      <c r="CI12" s="19"/>
      <c r="CJ12" s="20"/>
      <c r="CK12" s="20"/>
      <c r="CL12" s="21">
        <f t="shared" si="36"/>
        <v>0</v>
      </c>
      <c r="CM12" s="44"/>
      <c r="CN12" s="19">
        <f t="shared" si="16"/>
        <v>0</v>
      </c>
      <c r="CO12" s="23">
        <f t="shared" si="17"/>
        <v>5</v>
      </c>
      <c r="CP12" s="33">
        <f t="shared" si="18"/>
        <v>0</v>
      </c>
      <c r="CQ12" s="22">
        <f t="shared" si="19"/>
        <v>0</v>
      </c>
      <c r="CR12" s="24">
        <f t="shared" si="37"/>
        <v>0</v>
      </c>
      <c r="CS12" s="23">
        <f t="shared" si="21"/>
        <v>5</v>
      </c>
      <c r="CT12" s="33">
        <f t="shared" si="22"/>
        <v>0</v>
      </c>
      <c r="CU12" s="19">
        <f t="shared" si="23"/>
        <v>0</v>
      </c>
      <c r="CV12" s="24">
        <f t="shared" si="38"/>
        <v>0</v>
      </c>
      <c r="CW12" s="37">
        <f t="shared" si="25"/>
        <v>5</v>
      </c>
      <c r="CX12" s="41">
        <f t="shared" si="26"/>
        <v>2</v>
      </c>
    </row>
    <row r="14" spans="1:102">
      <c r="D14" s="25" t="s">
        <v>13</v>
      </c>
      <c r="E14" s="85" t="s">
        <v>14</v>
      </c>
      <c r="F14" s="85"/>
      <c r="G14" s="85" t="s">
        <v>15</v>
      </c>
      <c r="H14" s="85"/>
      <c r="I14" s="85"/>
      <c r="J14" s="85"/>
      <c r="K14" s="85"/>
      <c r="L14" s="85"/>
      <c r="M14" s="85"/>
      <c r="N14" s="85"/>
      <c r="O14" s="85"/>
      <c r="P14" s="85"/>
      <c r="S14" s="87" t="s">
        <v>16</v>
      </c>
      <c r="T14" s="87"/>
      <c r="U14" s="87"/>
      <c r="V14" s="87"/>
      <c r="W14" s="87"/>
      <c r="X14" s="27"/>
      <c r="Y14" s="86">
        <f ca="1">NOW()</f>
        <v>40999.907235763887</v>
      </c>
      <c r="Z14" s="86"/>
      <c r="AA14" s="86"/>
      <c r="AB14" s="86"/>
      <c r="AC14" s="86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</row>
  </sheetData>
  <sortState ref="A8:BV19">
    <sortCondition descending="1" ref="B8:B30"/>
  </sortState>
  <mergeCells count="27">
    <mergeCell ref="CA6:CF6"/>
    <mergeCell ref="CG6:CL6"/>
    <mergeCell ref="E14:F14"/>
    <mergeCell ref="G14:P14"/>
    <mergeCell ref="S14:W14"/>
    <mergeCell ref="Y14:AC14"/>
    <mergeCell ref="M6:R6"/>
    <mergeCell ref="S6:X6"/>
    <mergeCell ref="Y6:AD6"/>
    <mergeCell ref="AE6:AJ6"/>
    <mergeCell ref="AK6:AP6"/>
    <mergeCell ref="AQ6:AV6"/>
    <mergeCell ref="F5:F6"/>
    <mergeCell ref="G5:CL5"/>
    <mergeCell ref="A5:A6"/>
    <mergeCell ref="B5:B6"/>
    <mergeCell ref="C5:C6"/>
    <mergeCell ref="D5:D6"/>
    <mergeCell ref="E5:E6"/>
    <mergeCell ref="BU6:BZ6"/>
    <mergeCell ref="I3:W3"/>
    <mergeCell ref="G6:L6"/>
    <mergeCell ref="AW6:BB6"/>
    <mergeCell ref="BC6:BH6"/>
    <mergeCell ref="BI6:BN6"/>
    <mergeCell ref="BO6:BT6"/>
    <mergeCell ref="Y3:AL3"/>
  </mergeCells>
  <conditionalFormatting sqref="M7:BY12">
    <cfRule type="expression" dxfId="0" priority="1">
      <formula>$K7="x"</formula>
    </cfRule>
  </conditionalFormatting>
  <dataValidations count="1">
    <dataValidation type="list" allowBlank="1" showInputMessage="1" showErrorMessage="1" sqref="CG7:CK12 BO7:BS12 BC7:BG12 AW7:BA12 AQ7:AU12 BI7:BM12 AK7:AO12 S7:W12 AE7:AI12 M7:Q12 Y7:AC12 G7:K12 CA7:CE12 BU7:BY12">
      <formula1>"o,x,-"</formula1>
    </dataValidation>
  </dataValidations>
  <pageMargins left="0.7" right="0.7" top="0.78740157499999996" bottom="0.78740157499999996" header="0.3" footer="0.3"/>
  <pageSetup paperSize="9" scale="6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Kvalifikace M</vt:lpstr>
      <vt:lpstr>Kvalifikace Ž</vt:lpstr>
      <vt:lpstr>Finále M</vt:lpstr>
      <vt:lpstr>Finále Ž</vt:lpstr>
      <vt:lpstr>'Finále M'!Oblast_tisku</vt:lpstr>
      <vt:lpstr>'Finále Ž'!Oblast_tisku</vt:lpstr>
      <vt:lpstr>'Kvalifikace M'!Oblast_tisku</vt:lpstr>
      <vt:lpstr>'Kvalifikace Ž'!Oblast_tisku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Tomáš Miřejovský</dc:creator>
  <cp:lastModifiedBy>Spravce</cp:lastModifiedBy>
  <dcterms:created xsi:type="dcterms:W3CDTF">2012-03-29T05:55:54Z</dcterms:created>
  <dcterms:modified xsi:type="dcterms:W3CDTF">2012-03-31T19:48:03Z</dcterms:modified>
</cp:coreProperties>
</file>